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Price Sheets\Current Excel Price Sheets\"/>
    </mc:Choice>
  </mc:AlternateContent>
  <xr:revisionPtr revIDLastSave="0" documentId="13_ncr:1_{DEA86008-1DD5-48C5-9030-A74534190E77}" xr6:coauthVersionLast="47" xr6:coauthVersionMax="47" xr10:uidLastSave="{00000000-0000-0000-0000-000000000000}"/>
  <workbookProtection workbookAlgorithmName="SHA-512" workbookHashValue="CUvfUIZo0alj76nEWmeO5WrfdHQG7zTy+goq9BEXbIE+Xtt16ccyHIqqHNQWA7kteakZdjd92bq7sakZ/xcWJg==" workbookSaltValue="WTCZ7MxPKJBbFHBFUB4xaA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3" i="1" l="1"/>
  <c r="H153" i="1"/>
  <c r="I153" i="1" s="1"/>
  <c r="J153" i="1" s="1"/>
  <c r="H84" i="1" l="1"/>
  <c r="I84" i="1" s="1"/>
  <c r="J84" i="1" s="1"/>
  <c r="H82" i="1"/>
  <c r="I82" i="1" s="1"/>
  <c r="J82" i="1" s="1"/>
  <c r="G84" i="1"/>
  <c r="G82" i="1"/>
  <c r="G83" i="1" l="1"/>
  <c r="H83" i="1"/>
  <c r="I83" i="1" s="1"/>
  <c r="J83" i="1" s="1"/>
  <c r="H78" i="1"/>
  <c r="I78" i="1" s="1"/>
  <c r="J78" i="1" s="1"/>
  <c r="G78" i="1"/>
  <c r="H40" i="1" l="1"/>
  <c r="H39" i="1"/>
  <c r="G40" i="1"/>
  <c r="G39" i="1"/>
  <c r="I40" i="1" l="1"/>
  <c r="J40" i="1" s="1"/>
  <c r="I39" i="1"/>
  <c r="J39" i="1" s="1"/>
  <c r="D57" i="1" l="1"/>
  <c r="H57" i="1"/>
  <c r="I57" i="1" s="1"/>
  <c r="J57" i="1" s="1"/>
  <c r="G57" i="1"/>
  <c r="G152" i="1" l="1"/>
  <c r="G148" i="1"/>
  <c r="G147" i="1"/>
  <c r="G142" i="1"/>
  <c r="G143" i="1"/>
  <c r="G141" i="1"/>
  <c r="G136" i="1"/>
  <c r="G137" i="1"/>
  <c r="G135" i="1"/>
  <c r="H152" i="1" l="1"/>
  <c r="D152" i="1"/>
  <c r="H148" i="1"/>
  <c r="I148" i="1" s="1"/>
  <c r="D148" i="1"/>
  <c r="H147" i="1"/>
  <c r="I147" i="1" s="1"/>
  <c r="D147" i="1"/>
  <c r="D143" i="1"/>
  <c r="D142" i="1"/>
  <c r="D141" i="1"/>
  <c r="D137" i="1"/>
  <c r="D136" i="1"/>
  <c r="D135" i="1"/>
  <c r="H143" i="1"/>
  <c r="I143" i="1" s="1"/>
  <c r="H142" i="1"/>
  <c r="I142" i="1" s="1"/>
  <c r="H141" i="1"/>
  <c r="I141" i="1" s="1"/>
  <c r="H137" i="1"/>
  <c r="I137" i="1" s="1"/>
  <c r="H136" i="1"/>
  <c r="I136" i="1" s="1"/>
  <c r="H135" i="1"/>
  <c r="I135" i="1" s="1"/>
  <c r="H117" i="1"/>
  <c r="I117" i="1" s="1"/>
  <c r="J117" i="1" s="1"/>
  <c r="H131" i="1"/>
  <c r="I131" i="1" s="1"/>
  <c r="G131" i="1"/>
  <c r="D131" i="1"/>
  <c r="H127" i="1"/>
  <c r="I127" i="1" s="1"/>
  <c r="G127" i="1"/>
  <c r="D127" i="1"/>
  <c r="H126" i="1"/>
  <c r="I126" i="1" s="1"/>
  <c r="G126" i="1"/>
  <c r="D126" i="1"/>
  <c r="H125" i="1"/>
  <c r="I125" i="1" s="1"/>
  <c r="G125" i="1"/>
  <c r="D125" i="1"/>
  <c r="H124" i="1"/>
  <c r="I124" i="1" s="1"/>
  <c r="G124" i="1"/>
  <c r="D124" i="1"/>
  <c r="H123" i="1"/>
  <c r="I123" i="1" s="1"/>
  <c r="G123" i="1"/>
  <c r="D123" i="1"/>
  <c r="G119" i="1"/>
  <c r="G118" i="1"/>
  <c r="G117" i="1"/>
  <c r="D119" i="1"/>
  <c r="D118" i="1"/>
  <c r="D117" i="1"/>
  <c r="H119" i="1"/>
  <c r="I119" i="1" s="1"/>
  <c r="J119" i="1" s="1"/>
  <c r="H118" i="1"/>
  <c r="I118" i="1" s="1"/>
  <c r="J118" i="1" s="1"/>
  <c r="E112" i="1"/>
  <c r="E111" i="1"/>
  <c r="E110" i="1"/>
  <c r="E109" i="1"/>
  <c r="H113" i="1"/>
  <c r="I113" i="1" s="1"/>
  <c r="G113" i="1"/>
  <c r="D113" i="1"/>
  <c r="H112" i="1"/>
  <c r="I112" i="1" s="1"/>
  <c r="G112" i="1"/>
  <c r="D112" i="1"/>
  <c r="H111" i="1"/>
  <c r="I111" i="1" s="1"/>
  <c r="G111" i="1"/>
  <c r="D111" i="1"/>
  <c r="H110" i="1"/>
  <c r="I110" i="1" s="1"/>
  <c r="G110" i="1"/>
  <c r="D110" i="1"/>
  <c r="H109" i="1"/>
  <c r="I109" i="1" s="1"/>
  <c r="G109" i="1"/>
  <c r="D109" i="1"/>
  <c r="H105" i="1"/>
  <c r="I105" i="1" s="1"/>
  <c r="G105" i="1"/>
  <c r="D105" i="1"/>
  <c r="H104" i="1"/>
  <c r="I104" i="1" s="1"/>
  <c r="G104" i="1"/>
  <c r="D104" i="1"/>
  <c r="H103" i="1"/>
  <c r="I103" i="1" s="1"/>
  <c r="G103" i="1"/>
  <c r="D103" i="1"/>
  <c r="H102" i="1"/>
  <c r="I102" i="1" s="1"/>
  <c r="G102" i="1"/>
  <c r="D102" i="1"/>
  <c r="H98" i="1"/>
  <c r="I98" i="1" s="1"/>
  <c r="G98" i="1"/>
  <c r="D98" i="1"/>
  <c r="H97" i="1"/>
  <c r="I97" i="1" s="1"/>
  <c r="G97" i="1"/>
  <c r="D97" i="1"/>
  <c r="H96" i="1"/>
  <c r="I96" i="1" s="1"/>
  <c r="G96" i="1"/>
  <c r="D96" i="1"/>
  <c r="H95" i="1"/>
  <c r="I95" i="1" s="1"/>
  <c r="G95" i="1"/>
  <c r="D95" i="1"/>
  <c r="H94" i="1"/>
  <c r="I94" i="1" s="1"/>
  <c r="G94" i="1"/>
  <c r="D94" i="1"/>
  <c r="H93" i="1"/>
  <c r="I93" i="1" s="1"/>
  <c r="G93" i="1"/>
  <c r="D93" i="1"/>
  <c r="H92" i="1"/>
  <c r="I92" i="1" s="1"/>
  <c r="G92" i="1"/>
  <c r="D92" i="1"/>
  <c r="H91" i="1"/>
  <c r="I91" i="1" s="1"/>
  <c r="G91" i="1"/>
  <c r="D91" i="1"/>
  <c r="H90" i="1"/>
  <c r="I90" i="1" s="1"/>
  <c r="G90" i="1"/>
  <c r="D90" i="1"/>
  <c r="H89" i="1"/>
  <c r="I89" i="1" s="1"/>
  <c r="G89" i="1"/>
  <c r="D89" i="1"/>
  <c r="H88" i="1"/>
  <c r="I88" i="1" s="1"/>
  <c r="G88" i="1"/>
  <c r="D88" i="1"/>
  <c r="E73" i="1"/>
  <c r="E72" i="1"/>
  <c r="E71" i="1"/>
  <c r="E70" i="1"/>
  <c r="E69" i="1"/>
  <c r="H74" i="1"/>
  <c r="I74" i="1" s="1"/>
  <c r="G74" i="1"/>
  <c r="D74" i="1"/>
  <c r="H73" i="1"/>
  <c r="I73" i="1" s="1"/>
  <c r="G73" i="1"/>
  <c r="D73" i="1"/>
  <c r="H72" i="1"/>
  <c r="I72" i="1" s="1"/>
  <c r="G72" i="1"/>
  <c r="D72" i="1"/>
  <c r="H71" i="1"/>
  <c r="I71" i="1" s="1"/>
  <c r="G71" i="1"/>
  <c r="D71" i="1"/>
  <c r="H70" i="1"/>
  <c r="I70" i="1" s="1"/>
  <c r="G70" i="1"/>
  <c r="D70" i="1"/>
  <c r="H69" i="1"/>
  <c r="I69" i="1" s="1"/>
  <c r="G69" i="1"/>
  <c r="D69" i="1"/>
  <c r="H65" i="1"/>
  <c r="I65" i="1" s="1"/>
  <c r="J65" i="1" s="1"/>
  <c r="G65" i="1"/>
  <c r="D65" i="1"/>
  <c r="H64" i="1"/>
  <c r="I64" i="1" s="1"/>
  <c r="G64" i="1"/>
  <c r="D64" i="1"/>
  <c r="H63" i="1"/>
  <c r="I63" i="1" s="1"/>
  <c r="G63" i="1"/>
  <c r="D63" i="1"/>
  <c r="H62" i="1"/>
  <c r="G62" i="1"/>
  <c r="D62" i="1"/>
  <c r="H61" i="1"/>
  <c r="I61" i="1" s="1"/>
  <c r="G61" i="1"/>
  <c r="D61" i="1"/>
  <c r="H56" i="1"/>
  <c r="I56" i="1" s="1"/>
  <c r="G56" i="1"/>
  <c r="D56" i="1"/>
  <c r="H55" i="1"/>
  <c r="I55" i="1" s="1"/>
  <c r="G55" i="1"/>
  <c r="D55" i="1"/>
  <c r="H54" i="1"/>
  <c r="I54" i="1" s="1"/>
  <c r="G54" i="1"/>
  <c r="D54" i="1"/>
  <c r="H53" i="1"/>
  <c r="I53" i="1" s="1"/>
  <c r="G53" i="1"/>
  <c r="D53" i="1"/>
  <c r="H52" i="1"/>
  <c r="I52" i="1" s="1"/>
  <c r="G52" i="1"/>
  <c r="D52" i="1"/>
  <c r="H51" i="1"/>
  <c r="I51" i="1" s="1"/>
  <c r="J51" i="1" s="1"/>
  <c r="G51" i="1"/>
  <c r="D51" i="1"/>
  <c r="H50" i="1"/>
  <c r="I50" i="1" s="1"/>
  <c r="G50" i="1"/>
  <c r="D50" i="1"/>
  <c r="H49" i="1"/>
  <c r="I49" i="1" s="1"/>
  <c r="G49" i="1"/>
  <c r="D49" i="1"/>
  <c r="H48" i="1"/>
  <c r="I48" i="1" s="1"/>
  <c r="G48" i="1"/>
  <c r="D48" i="1"/>
  <c r="H47" i="1"/>
  <c r="I47" i="1" s="1"/>
  <c r="G47" i="1"/>
  <c r="D47" i="1"/>
  <c r="H46" i="1"/>
  <c r="I46" i="1" s="1"/>
  <c r="G46" i="1"/>
  <c r="D46" i="1"/>
  <c r="H45" i="1"/>
  <c r="I45" i="1" s="1"/>
  <c r="G45" i="1"/>
  <c r="D45" i="1"/>
  <c r="H44" i="1"/>
  <c r="I44" i="1" s="1"/>
  <c r="G44" i="1"/>
  <c r="D44" i="1"/>
  <c r="H29" i="1"/>
  <c r="I29" i="1" s="1"/>
  <c r="J29" i="1" s="1"/>
  <c r="G29" i="1"/>
  <c r="E32" i="1"/>
  <c r="E31" i="1"/>
  <c r="E30" i="1"/>
  <c r="E28" i="1"/>
  <c r="E27" i="1"/>
  <c r="E26" i="1"/>
  <c r="E25" i="1"/>
  <c r="E24" i="1"/>
  <c r="E23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9" i="1"/>
  <c r="D18" i="1"/>
  <c r="D17" i="1"/>
  <c r="D16" i="1"/>
  <c r="D15" i="1"/>
  <c r="D14" i="1"/>
  <c r="D13" i="1"/>
  <c r="D12" i="1"/>
  <c r="D11" i="1"/>
  <c r="J142" i="1" l="1"/>
  <c r="I152" i="1"/>
  <c r="J152" i="1" s="1"/>
  <c r="J148" i="1"/>
  <c r="J147" i="1"/>
  <c r="J143" i="1"/>
  <c r="J141" i="1"/>
  <c r="J137" i="1"/>
  <c r="J136" i="1"/>
  <c r="J135" i="1"/>
  <c r="J131" i="1"/>
  <c r="J127" i="1"/>
  <c r="J126" i="1"/>
  <c r="J125" i="1"/>
  <c r="J124" i="1"/>
  <c r="J123" i="1"/>
  <c r="J113" i="1"/>
  <c r="J112" i="1"/>
  <c r="J111" i="1"/>
  <c r="J110" i="1"/>
  <c r="J109" i="1"/>
  <c r="J73" i="1"/>
  <c r="J91" i="1"/>
  <c r="J98" i="1"/>
  <c r="J97" i="1"/>
  <c r="J103" i="1" s="1"/>
  <c r="J96" i="1"/>
  <c r="J95" i="1"/>
  <c r="J94" i="1"/>
  <c r="J93" i="1"/>
  <c r="J92" i="1"/>
  <c r="J90" i="1"/>
  <c r="J89" i="1"/>
  <c r="J88" i="1"/>
  <c r="J74" i="1"/>
  <c r="J72" i="1"/>
  <c r="J71" i="1"/>
  <c r="J70" i="1"/>
  <c r="J69" i="1"/>
  <c r="I62" i="1"/>
  <c r="J62" i="1" s="1"/>
  <c r="J61" i="1"/>
  <c r="J64" i="1"/>
  <c r="J63" i="1"/>
  <c r="J56" i="1"/>
  <c r="J55" i="1"/>
  <c r="J54" i="1"/>
  <c r="J53" i="1"/>
  <c r="J52" i="1"/>
  <c r="J50" i="1"/>
  <c r="J49" i="1"/>
  <c r="J48" i="1"/>
  <c r="J46" i="1"/>
  <c r="J45" i="1"/>
  <c r="J44" i="1"/>
  <c r="J47" i="1"/>
  <c r="J102" i="1" l="1"/>
  <c r="J105" i="1"/>
  <c r="J104" i="1"/>
  <c r="H31" i="1" l="1"/>
  <c r="I31" i="1" s="1"/>
  <c r="J31" i="1" s="1"/>
  <c r="G31" i="1"/>
  <c r="G15" i="1"/>
  <c r="H15" i="1"/>
  <c r="I15" i="1" s="1"/>
  <c r="J15" i="1" s="1"/>
  <c r="G18" i="1"/>
  <c r="H18" i="1"/>
  <c r="I18" i="1" s="1"/>
  <c r="J18" i="1" s="1"/>
  <c r="G35" i="1"/>
  <c r="H35" i="1"/>
  <c r="I35" i="1" s="1"/>
  <c r="J35" i="1" s="1"/>
  <c r="H30" i="1"/>
  <c r="I30" i="1" s="1"/>
  <c r="J30" i="1" s="1"/>
  <c r="G30" i="1"/>
  <c r="G14" i="1"/>
  <c r="H14" i="1"/>
  <c r="I14" i="1" s="1"/>
  <c r="J14" i="1" s="1"/>
  <c r="H26" i="1"/>
  <c r="I26" i="1" s="1"/>
  <c r="J26" i="1" s="1"/>
  <c r="G26" i="1"/>
  <c r="G34" i="1"/>
  <c r="H34" i="1"/>
  <c r="I34" i="1" s="1"/>
  <c r="J34" i="1" s="1"/>
  <c r="H17" i="1"/>
  <c r="I17" i="1" s="1"/>
  <c r="J17" i="1" s="1"/>
  <c r="G17" i="1"/>
  <c r="G25" i="1"/>
  <c r="H25" i="1"/>
  <c r="I25" i="1" s="1"/>
  <c r="J25" i="1" s="1"/>
  <c r="G11" i="1"/>
  <c r="H11" i="1"/>
  <c r="I11" i="1" s="1"/>
  <c r="J11" i="1" s="1"/>
  <c r="H33" i="1"/>
  <c r="I33" i="1" s="1"/>
  <c r="J33" i="1" s="1"/>
  <c r="G33" i="1"/>
  <c r="G13" i="1"/>
  <c r="H13" i="1"/>
  <c r="I13" i="1" s="1"/>
  <c r="J13" i="1" s="1"/>
  <c r="H32" i="1"/>
  <c r="I32" i="1" s="1"/>
  <c r="J32" i="1" s="1"/>
  <c r="G32" i="1"/>
  <c r="G28" i="1"/>
  <c r="H28" i="1"/>
  <c r="I28" i="1" s="1"/>
  <c r="J28" i="1" s="1"/>
  <c r="G24" i="1"/>
  <c r="H24" i="1"/>
  <c r="I24" i="1" s="1"/>
  <c r="J24" i="1" s="1"/>
  <c r="G19" i="1"/>
  <c r="H19" i="1"/>
  <c r="I19" i="1" s="1"/>
  <c r="J19" i="1" s="1"/>
  <c r="H16" i="1"/>
  <c r="I16" i="1" s="1"/>
  <c r="J16" i="1" s="1"/>
  <c r="G16" i="1"/>
  <c r="G12" i="1"/>
  <c r="H12" i="1"/>
  <c r="I12" i="1" s="1"/>
  <c r="J12" i="1" s="1"/>
  <c r="G27" i="1"/>
  <c r="H27" i="1"/>
  <c r="I27" i="1" s="1"/>
  <c r="J27" i="1" s="1"/>
  <c r="H23" i="1"/>
  <c r="I23" i="1" s="1"/>
  <c r="J23" i="1" s="1"/>
  <c r="G23" i="1"/>
</calcChain>
</file>

<file path=xl/sharedStrings.xml><?xml version="1.0" encoding="utf-8"?>
<sst xmlns="http://schemas.openxmlformats.org/spreadsheetml/2006/main" count="393" uniqueCount="144">
  <si>
    <t>1/2"</t>
  </si>
  <si>
    <t>3/4"</t>
  </si>
  <si>
    <t>1"</t>
  </si>
  <si>
    <t>1-1/4"</t>
  </si>
  <si>
    <t>1-1/2"</t>
  </si>
  <si>
    <t>2"</t>
  </si>
  <si>
    <t>2-1/2"</t>
  </si>
  <si>
    <t>3"</t>
  </si>
  <si>
    <t>4"</t>
  </si>
  <si>
    <t>8"</t>
  </si>
  <si>
    <t>10"</t>
  </si>
  <si>
    <t xml:space="preserve">12" </t>
  </si>
  <si>
    <t>Size</t>
  </si>
  <si>
    <t xml:space="preserve">Code </t>
  </si>
  <si>
    <t xml:space="preserve">Bundle </t>
  </si>
  <si>
    <t>Weight / Length</t>
  </si>
  <si>
    <t>List / CFT</t>
  </si>
  <si>
    <t xml:space="preserve">Invoice / Ft. </t>
  </si>
  <si>
    <t>Invoice / Length</t>
  </si>
  <si>
    <t>Ft. / Bundle</t>
  </si>
  <si>
    <t>List / Ft.</t>
  </si>
  <si>
    <t>List / Length</t>
  </si>
  <si>
    <t>500 Green Street</t>
  </si>
  <si>
    <t>Woodbridge, NJ 07095</t>
  </si>
  <si>
    <t>Phone - 800-526-5104</t>
  </si>
  <si>
    <t>www.ksdusa.com</t>
  </si>
  <si>
    <t>Multiplier &gt;</t>
  </si>
  <si>
    <t>Plastic Pipe List Price Sheet</t>
  </si>
  <si>
    <t>6"</t>
  </si>
  <si>
    <t>PVC401/210</t>
  </si>
  <si>
    <t>PVC403/410</t>
  </si>
  <si>
    <t>PVC40110</t>
  </si>
  <si>
    <t>PVC4011/410</t>
  </si>
  <si>
    <t>PVC4011/210</t>
  </si>
  <si>
    <t>PVC40210</t>
  </si>
  <si>
    <t>PVC40310</t>
  </si>
  <si>
    <t>PVC40410</t>
  </si>
  <si>
    <t>PVC40610</t>
  </si>
  <si>
    <t>PVC Sch. 40 Plain End x 10'</t>
  </si>
  <si>
    <t>PVC40820</t>
  </si>
  <si>
    <t>PVC401020</t>
  </si>
  <si>
    <t>PVC401220</t>
  </si>
  <si>
    <t>PVC401/220</t>
  </si>
  <si>
    <t>PVC403/420</t>
  </si>
  <si>
    <t>PVC40120</t>
  </si>
  <si>
    <t>PVC4011/420</t>
  </si>
  <si>
    <t>PVC4011/220</t>
  </si>
  <si>
    <t>PVC40220</t>
  </si>
  <si>
    <t>PVC4021/220</t>
  </si>
  <si>
    <t>PVC40320</t>
  </si>
  <si>
    <t>PVC40420</t>
  </si>
  <si>
    <t>PVC40620</t>
  </si>
  <si>
    <t>PVC Sch. 40 Plain End x 20'</t>
  </si>
  <si>
    <t>PVC Sch. 40 Bell-End x 20'</t>
  </si>
  <si>
    <t>PVC40BE1/220</t>
  </si>
  <si>
    <t>PVC40BE3/420</t>
  </si>
  <si>
    <t>PVC40BE120</t>
  </si>
  <si>
    <t>PVC40BE11/420</t>
  </si>
  <si>
    <t>PVC40BE11/220</t>
  </si>
  <si>
    <t>PVC40BE220</t>
  </si>
  <si>
    <t>PVC40BE21/220</t>
  </si>
  <si>
    <t>PVC40BE320</t>
  </si>
  <si>
    <t>PVC40BE420</t>
  </si>
  <si>
    <t>PVC40BE620</t>
  </si>
  <si>
    <t>PVC40BE820</t>
  </si>
  <si>
    <t>PVC40BE1020</t>
  </si>
  <si>
    <t>PVC40BE1220</t>
  </si>
  <si>
    <t>PVC Foam Core Plain End x 10'</t>
  </si>
  <si>
    <t>PVCFOAM11/210</t>
  </si>
  <si>
    <t>PVCFOAM210</t>
  </si>
  <si>
    <t>PVCFOAM310</t>
  </si>
  <si>
    <t>PVCFOAM410</t>
  </si>
  <si>
    <t>PVCFOAM610</t>
  </si>
  <si>
    <t>PVC Foam Core Plain End x 20'</t>
  </si>
  <si>
    <t>PVCFOAM820</t>
  </si>
  <si>
    <t>PVCFOAM11/220</t>
  </si>
  <si>
    <t>PVCFOAM220</t>
  </si>
  <si>
    <t>PVCFOAM320</t>
  </si>
  <si>
    <t>PVCFOAM420</t>
  </si>
  <si>
    <t>PVCFOAM620</t>
  </si>
  <si>
    <t>PVC Sch. 80 XH Plain End x 20'</t>
  </si>
  <si>
    <t>PVC801/220</t>
  </si>
  <si>
    <t>PVC803/420</t>
  </si>
  <si>
    <t>PVC80120</t>
  </si>
  <si>
    <t>PVC8011/420</t>
  </si>
  <si>
    <t>PVC8011/220</t>
  </si>
  <si>
    <t>PVC80220</t>
  </si>
  <si>
    <t>PVC8021/220</t>
  </si>
  <si>
    <t>PVC80320</t>
  </si>
  <si>
    <t>PVC80420</t>
  </si>
  <si>
    <t>PVC80620</t>
  </si>
  <si>
    <t>PVC80820</t>
  </si>
  <si>
    <t>ABS Foam Core Plain End x 10'</t>
  </si>
  <si>
    <t>ABS11/210</t>
  </si>
  <si>
    <t>ABS210</t>
  </si>
  <si>
    <t>ABS310</t>
  </si>
  <si>
    <t>ABS410</t>
  </si>
  <si>
    <t>ABS Foam Core Plain End x 20'</t>
  </si>
  <si>
    <t>ABS11/220</t>
  </si>
  <si>
    <t>ABS220</t>
  </si>
  <si>
    <t>ABS320</t>
  </si>
  <si>
    <t>ABS420</t>
  </si>
  <si>
    <t>ABS620</t>
  </si>
  <si>
    <t>SDR-35 Gasketed x 14'</t>
  </si>
  <si>
    <t>PVCSDR35GE414</t>
  </si>
  <si>
    <t>PVCSDR35GE614</t>
  </si>
  <si>
    <t>PVCSDR35GE814</t>
  </si>
  <si>
    <t xml:space="preserve">SDR-21 Bell-End x 20' </t>
  </si>
  <si>
    <t>PVCSDR21BE3/420</t>
  </si>
  <si>
    <t>PVCSDR213/410</t>
  </si>
  <si>
    <t xml:space="preserve">SDR-21 Plan End x 10' </t>
  </si>
  <si>
    <t>PVCSDR21BE120</t>
  </si>
  <si>
    <t>PVCSDR21BE11/420</t>
  </si>
  <si>
    <t>PVCSDR21BE11/220</t>
  </si>
  <si>
    <t>PVCSDR21BE220</t>
  </si>
  <si>
    <t>Sewer &amp; Drain ASTM 2729 Solid</t>
  </si>
  <si>
    <t>Sewer &amp; Drain ASTM 2729 Perf</t>
  </si>
  <si>
    <t>PVCSDS310</t>
  </si>
  <si>
    <t>PVCSDP310</t>
  </si>
  <si>
    <t>PVCSDS410</t>
  </si>
  <si>
    <t>PVCSDS610</t>
  </si>
  <si>
    <t>PVCSDP410</t>
  </si>
  <si>
    <t>PVCSDP610</t>
  </si>
  <si>
    <t>SDR-35 Bell-End ASTM 3034 Solid</t>
  </si>
  <si>
    <t>SDR-35 Bell-End ASTM 3034 Perf</t>
  </si>
  <si>
    <t>PVCSDR35BE410</t>
  </si>
  <si>
    <t>PVCSDR35BE610</t>
  </si>
  <si>
    <t>PVCSDR35BEP410</t>
  </si>
  <si>
    <t>* while supplies last</t>
  </si>
  <si>
    <t xml:space="preserve">16" </t>
  </si>
  <si>
    <t>PVC40BE1620</t>
  </si>
  <si>
    <t>PVC Sch. 40 Bell-End x 10'</t>
  </si>
  <si>
    <t>PVC40BE3/410</t>
  </si>
  <si>
    <t>PVC40BE410</t>
  </si>
  <si>
    <t>PVC Foam Core Bell End x 20'</t>
  </si>
  <si>
    <t>PVCFOAMBE410</t>
  </si>
  <si>
    <t>PVC Foam Core Bell End x 10'</t>
  </si>
  <si>
    <t>PVCFOAMBE420</t>
  </si>
  <si>
    <t>PVCFOAMBE320</t>
  </si>
  <si>
    <t>PVCFOAMBE620</t>
  </si>
  <si>
    <t>PVCSDR35BEP610</t>
  </si>
  <si>
    <t>PPV-050426</t>
  </si>
  <si>
    <t>(supersedes PPV-041526)</t>
  </si>
  <si>
    <t>Effective May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</si>
</sst>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&quot;$&quot;#,##0.000"/>
    <numFmt numFmtId="166" formatCode="&quot;$&quot;#,##0.00"/>
    <numFmt numFmtId="167" formatCode="0.000"/>
    <numFmt numFmtId="168" formatCode="#,##0.0000"/>
    <numFmt numFmtId="169" formatCode="\$0.00"/>
    <numFmt numFmtId="170" formatCode="\$#,##0.00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165" fontId="4" fillId="0" borderId="0" xfId="1" applyNumberFormat="1" applyAlignment="1">
      <alignment horizontal="center"/>
    </xf>
    <xf numFmtId="164" fontId="0" fillId="0" borderId="0" xfId="0" applyNumberFormat="1" applyAlignment="1">
      <alignment horizontal="left"/>
    </xf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8" fontId="3" fillId="2" borderId="1" xfId="0" applyNumberFormat="1" applyFont="1" applyFill="1" applyBorder="1" applyAlignment="1" applyProtection="1">
      <alignment horizontal="center"/>
      <protection locked="0"/>
    </xf>
    <xf numFmtId="20" fontId="0" fillId="0" borderId="8" xfId="0" applyNumberFormat="1" applyBorder="1" applyAlignment="1">
      <alignment horizontal="center"/>
    </xf>
    <xf numFmtId="170" fontId="7" fillId="0" borderId="0" xfId="0" applyNumberFormat="1" applyFont="1" applyAlignment="1">
      <alignment horizontal="center" vertical="top" shrinkToFit="1"/>
    </xf>
    <xf numFmtId="0" fontId="0" fillId="0" borderId="13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center" vertical="top" shrinkToFit="1"/>
    </xf>
    <xf numFmtId="170" fontId="7" fillId="0" borderId="0" xfId="0" applyNumberFormat="1" applyFont="1" applyAlignment="1">
      <alignment horizontal="left" vertical="top" indent="2" shrinkToFit="1"/>
    </xf>
    <xf numFmtId="169" fontId="7" fillId="0" borderId="0" xfId="0" applyNumberFormat="1" applyFont="1" applyAlignment="1">
      <alignment horizontal="left" vertical="top" indent="3"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0" fontId="0" fillId="0" borderId="10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0" borderId="0" xfId="0" applyFont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6" fontId="3" fillId="0" borderId="0" xfId="0" applyNumberFormat="1" applyFont="1" applyAlignment="1">
      <alignment horizontal="left"/>
    </xf>
    <xf numFmtId="165" fontId="0" fillId="4" borderId="9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3" xfId="0" applyBorder="1"/>
    <xf numFmtId="165" fontId="0" fillId="2" borderId="23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166" fontId="10" fillId="0" borderId="11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166" fontId="6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142</xdr:row>
      <xdr:rowOff>0</xdr:rowOff>
    </xdr:from>
    <xdr:to>
      <xdr:col>1</xdr:col>
      <xdr:colOff>257175</xdr:colOff>
      <xdr:row>142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95325" y="24974550"/>
          <a:ext cx="25717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>
    <xdr:from>
      <xdr:col>1</xdr:col>
      <xdr:colOff>0</xdr:colOff>
      <xdr:row>152</xdr:row>
      <xdr:rowOff>0</xdr:rowOff>
    </xdr:from>
    <xdr:to>
      <xdr:col>1</xdr:col>
      <xdr:colOff>158750</xdr:colOff>
      <xdr:row>153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33425" y="28422600"/>
          <a:ext cx="1587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 editAs="oneCell">
    <xdr:from>
      <xdr:col>0</xdr:col>
      <xdr:colOff>104560</xdr:colOff>
      <xdr:row>0</xdr:row>
      <xdr:rowOff>133350</xdr:rowOff>
    </xdr:from>
    <xdr:to>
      <xdr:col>2</xdr:col>
      <xdr:colOff>496960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0" y="133350"/>
          <a:ext cx="27323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3"/>
  <sheetViews>
    <sheetView tabSelected="1" zoomScaleNormal="100" workbookViewId="0">
      <selection activeCell="J6" sqref="J6"/>
    </sheetView>
  </sheetViews>
  <sheetFormatPr defaultRowHeight="15" x14ac:dyDescent="0.25"/>
  <cols>
    <col min="1" max="1" width="14.85546875" customWidth="1"/>
    <col min="2" max="2" width="20.28515625" style="1" customWidth="1"/>
    <col min="3" max="3" width="9.140625" style="1" customWidth="1"/>
    <col min="4" max="4" width="13.7109375" style="1" customWidth="1"/>
    <col min="5" max="5" width="18.140625" style="1" customWidth="1"/>
    <col min="6" max="6" width="14.140625" style="3" customWidth="1"/>
    <col min="7" max="8" width="14.140625" style="2" customWidth="1"/>
    <col min="9" max="9" width="13.140625" style="2" customWidth="1"/>
    <col min="10" max="10" width="16.42578125" style="2" customWidth="1"/>
  </cols>
  <sheetData>
    <row r="1" spans="1:10" x14ac:dyDescent="0.25">
      <c r="I1" s="10"/>
      <c r="J1" s="10" t="s">
        <v>22</v>
      </c>
    </row>
    <row r="2" spans="1:10" ht="15.75" x14ac:dyDescent="0.25">
      <c r="C2" s="95" t="s">
        <v>27</v>
      </c>
      <c r="D2" s="95"/>
      <c r="E2" s="95"/>
      <c r="F2" s="95"/>
      <c r="G2" s="95"/>
      <c r="H2" s="95"/>
      <c r="J2" s="10" t="s">
        <v>23</v>
      </c>
    </row>
    <row r="3" spans="1:10" ht="15.75" x14ac:dyDescent="0.25">
      <c r="C3" s="95" t="s">
        <v>143</v>
      </c>
      <c r="D3" s="95"/>
      <c r="E3" s="95"/>
      <c r="F3" s="95"/>
      <c r="G3" s="95"/>
      <c r="H3" s="95"/>
      <c r="J3" s="10" t="s">
        <v>24</v>
      </c>
    </row>
    <row r="4" spans="1:10" x14ac:dyDescent="0.25">
      <c r="J4" s="11" t="s">
        <v>25</v>
      </c>
    </row>
    <row r="5" spans="1:10" ht="15.75" thickBot="1" x14ac:dyDescent="0.3">
      <c r="J5" s="9"/>
    </row>
    <row r="6" spans="1:10" ht="15.75" thickBot="1" x14ac:dyDescent="0.3">
      <c r="A6" s="7"/>
      <c r="I6" s="8" t="s">
        <v>26</v>
      </c>
      <c r="J6" s="37"/>
    </row>
    <row r="7" spans="1:10" x14ac:dyDescent="0.25">
      <c r="A7" s="12" t="s">
        <v>141</v>
      </c>
      <c r="J7" s="8"/>
    </row>
    <row r="8" spans="1:10" ht="15.75" thickBot="1" x14ac:dyDescent="0.3">
      <c r="A8" t="s">
        <v>142</v>
      </c>
    </row>
    <row r="9" spans="1:10" ht="15.75" thickBot="1" x14ac:dyDescent="0.3">
      <c r="A9" s="87" t="s">
        <v>38</v>
      </c>
      <c r="B9" s="94"/>
    </row>
    <row r="10" spans="1:10" s="5" customFormat="1" x14ac:dyDescent="0.25">
      <c r="A10" s="21" t="s">
        <v>12</v>
      </c>
      <c r="B10" s="22" t="s">
        <v>13</v>
      </c>
      <c r="C10" s="22" t="s">
        <v>14</v>
      </c>
      <c r="D10" s="22" t="s">
        <v>19</v>
      </c>
      <c r="E10" s="22" t="s">
        <v>15</v>
      </c>
      <c r="F10" s="23" t="s">
        <v>16</v>
      </c>
      <c r="G10" s="24" t="s">
        <v>21</v>
      </c>
      <c r="H10" s="24" t="s">
        <v>20</v>
      </c>
      <c r="I10" s="24" t="s">
        <v>17</v>
      </c>
      <c r="J10" s="25" t="s">
        <v>18</v>
      </c>
    </row>
    <row r="11" spans="1:10" x14ac:dyDescent="0.25">
      <c r="A11" s="26" t="s">
        <v>0</v>
      </c>
      <c r="B11" s="14" t="s">
        <v>29</v>
      </c>
      <c r="C11" s="14">
        <v>450</v>
      </c>
      <c r="D11" s="15">
        <f>SUM(C11*10)</f>
        <v>4500</v>
      </c>
      <c r="E11" s="14">
        <v>1.64</v>
      </c>
      <c r="F11" s="16">
        <v>26.45</v>
      </c>
      <c r="G11" s="16">
        <f>SUM((F11/100)*10)</f>
        <v>2.645</v>
      </c>
      <c r="H11" s="17">
        <f>SUM(F11/100)</f>
        <v>0.26450000000000001</v>
      </c>
      <c r="I11" s="18">
        <f>SUM(H11*J6)</f>
        <v>0</v>
      </c>
      <c r="J11" s="27">
        <f>SUM(I11*10)</f>
        <v>0</v>
      </c>
    </row>
    <row r="12" spans="1:10" x14ac:dyDescent="0.25">
      <c r="A12" s="26" t="s">
        <v>1</v>
      </c>
      <c r="B12" s="14" t="s">
        <v>30</v>
      </c>
      <c r="C12" s="14">
        <v>350</v>
      </c>
      <c r="D12" s="15">
        <f t="shared" ref="D12:D19" si="0">SUM(C12*10)</f>
        <v>3500</v>
      </c>
      <c r="E12" s="14">
        <v>2.1800000000000002</v>
      </c>
      <c r="F12" s="16">
        <v>32.700000000000003</v>
      </c>
      <c r="G12" s="16">
        <f t="shared" ref="G12:G19" si="1">SUM((F12/100)*10)</f>
        <v>3.27</v>
      </c>
      <c r="H12" s="17">
        <f t="shared" ref="H12:H19" si="2">SUM(F12/100)</f>
        <v>0.32700000000000001</v>
      </c>
      <c r="I12" s="18">
        <f>SUM(H12*J6)</f>
        <v>0</v>
      </c>
      <c r="J12" s="27">
        <f t="shared" ref="J12:J19" si="3">SUM(I12*10)</f>
        <v>0</v>
      </c>
    </row>
    <row r="13" spans="1:10" x14ac:dyDescent="0.25">
      <c r="A13" s="38" t="s">
        <v>2</v>
      </c>
      <c r="B13" s="14" t="s">
        <v>31</v>
      </c>
      <c r="C13" s="14">
        <v>300</v>
      </c>
      <c r="D13" s="15">
        <f t="shared" si="0"/>
        <v>3000</v>
      </c>
      <c r="E13" s="14">
        <v>3.24</v>
      </c>
      <c r="F13" s="16">
        <v>51.65</v>
      </c>
      <c r="G13" s="16">
        <f t="shared" si="1"/>
        <v>5.1649999999999991</v>
      </c>
      <c r="H13" s="17">
        <f t="shared" si="2"/>
        <v>0.51649999999999996</v>
      </c>
      <c r="I13" s="18">
        <f>SUM(H13*J6)</f>
        <v>0</v>
      </c>
      <c r="J13" s="27">
        <f t="shared" si="3"/>
        <v>0</v>
      </c>
    </row>
    <row r="14" spans="1:10" x14ac:dyDescent="0.25">
      <c r="A14" s="26" t="s">
        <v>3</v>
      </c>
      <c r="B14" s="14" t="s">
        <v>32</v>
      </c>
      <c r="C14" s="14">
        <v>212</v>
      </c>
      <c r="D14" s="15">
        <f t="shared" si="0"/>
        <v>2120</v>
      </c>
      <c r="E14" s="14">
        <v>4.3899999999999997</v>
      </c>
      <c r="F14" s="16">
        <v>64.3</v>
      </c>
      <c r="G14" s="16">
        <f t="shared" si="1"/>
        <v>6.43</v>
      </c>
      <c r="H14" s="17">
        <f t="shared" si="2"/>
        <v>0.64300000000000002</v>
      </c>
      <c r="I14" s="18">
        <f>SUM(H14*J6)</f>
        <v>0</v>
      </c>
      <c r="J14" s="27">
        <f t="shared" si="3"/>
        <v>0</v>
      </c>
    </row>
    <row r="15" spans="1:10" x14ac:dyDescent="0.25">
      <c r="A15" s="26" t="s">
        <v>4</v>
      </c>
      <c r="B15" s="14" t="s">
        <v>33</v>
      </c>
      <c r="C15" s="14">
        <v>165</v>
      </c>
      <c r="D15" s="15">
        <f t="shared" si="0"/>
        <v>1650</v>
      </c>
      <c r="E15" s="14">
        <v>5.25</v>
      </c>
      <c r="F15" s="16">
        <v>76.900000000000006</v>
      </c>
      <c r="G15" s="16">
        <f t="shared" si="1"/>
        <v>7.69</v>
      </c>
      <c r="H15" s="17">
        <f t="shared" si="2"/>
        <v>0.76900000000000002</v>
      </c>
      <c r="I15" s="18">
        <f>SUM(H15*J6)</f>
        <v>0</v>
      </c>
      <c r="J15" s="27">
        <f t="shared" si="3"/>
        <v>0</v>
      </c>
    </row>
    <row r="16" spans="1:10" x14ac:dyDescent="0.25">
      <c r="A16" s="26" t="s">
        <v>5</v>
      </c>
      <c r="B16" s="14" t="s">
        <v>34</v>
      </c>
      <c r="C16" s="14">
        <v>111</v>
      </c>
      <c r="D16" s="15">
        <f t="shared" si="0"/>
        <v>1110</v>
      </c>
      <c r="E16" s="14">
        <v>7.05</v>
      </c>
      <c r="F16" s="16">
        <v>103.4</v>
      </c>
      <c r="G16" s="16">
        <f t="shared" si="1"/>
        <v>10.34</v>
      </c>
      <c r="H16" s="17">
        <f t="shared" si="2"/>
        <v>1.034</v>
      </c>
      <c r="I16" s="18">
        <f>SUM(H16*J6)</f>
        <v>0</v>
      </c>
      <c r="J16" s="27">
        <f t="shared" si="3"/>
        <v>0</v>
      </c>
    </row>
    <row r="17" spans="1:10" x14ac:dyDescent="0.25">
      <c r="A17" s="26" t="s">
        <v>7</v>
      </c>
      <c r="B17" s="14" t="s">
        <v>35</v>
      </c>
      <c r="C17" s="14">
        <v>113</v>
      </c>
      <c r="D17" s="15">
        <f t="shared" si="0"/>
        <v>1130</v>
      </c>
      <c r="E17" s="14">
        <v>14.63</v>
      </c>
      <c r="F17" s="16">
        <v>204.3</v>
      </c>
      <c r="G17" s="16">
        <f t="shared" si="1"/>
        <v>20.43</v>
      </c>
      <c r="H17" s="17">
        <f t="shared" si="2"/>
        <v>2.0430000000000001</v>
      </c>
      <c r="I17" s="18">
        <f>SUM(H17*J6)</f>
        <v>0</v>
      </c>
      <c r="J17" s="27">
        <f t="shared" si="3"/>
        <v>0</v>
      </c>
    </row>
    <row r="18" spans="1:10" x14ac:dyDescent="0.25">
      <c r="A18" s="26" t="s">
        <v>8</v>
      </c>
      <c r="B18" s="14" t="s">
        <v>36</v>
      </c>
      <c r="C18" s="14">
        <v>67</v>
      </c>
      <c r="D18" s="15">
        <f t="shared" si="0"/>
        <v>670</v>
      </c>
      <c r="E18" s="14">
        <v>20.83</v>
      </c>
      <c r="F18" s="16">
        <v>277.35000000000002</v>
      </c>
      <c r="G18" s="16">
        <f t="shared" si="1"/>
        <v>27.735000000000003</v>
      </c>
      <c r="H18" s="17">
        <f t="shared" si="2"/>
        <v>2.7735000000000003</v>
      </c>
      <c r="I18" s="18">
        <f>SUM(H18*J6)</f>
        <v>0</v>
      </c>
      <c r="J18" s="27">
        <f t="shared" si="3"/>
        <v>0</v>
      </c>
    </row>
    <row r="19" spans="1:10" ht="15.75" thickBot="1" x14ac:dyDescent="0.3">
      <c r="A19" s="28" t="s">
        <v>28</v>
      </c>
      <c r="B19" s="29" t="s">
        <v>37</v>
      </c>
      <c r="C19" s="29">
        <v>33</v>
      </c>
      <c r="D19" s="30">
        <f t="shared" si="0"/>
        <v>330</v>
      </c>
      <c r="E19" s="29">
        <v>36.630000000000003</v>
      </c>
      <c r="F19" s="31">
        <v>523.29999999999995</v>
      </c>
      <c r="G19" s="31">
        <f t="shared" si="1"/>
        <v>52.33</v>
      </c>
      <c r="H19" s="32">
        <f t="shared" si="2"/>
        <v>5.2329999999999997</v>
      </c>
      <c r="I19" s="33">
        <f>SUM(H19*J6)</f>
        <v>0</v>
      </c>
      <c r="J19" s="34">
        <f t="shared" si="3"/>
        <v>0</v>
      </c>
    </row>
    <row r="20" spans="1:10" ht="15.75" thickBot="1" x14ac:dyDescent="0.3">
      <c r="D20" s="4"/>
    </row>
    <row r="21" spans="1:10" ht="15.75" thickBot="1" x14ac:dyDescent="0.3">
      <c r="A21" s="87" t="s">
        <v>52</v>
      </c>
      <c r="B21" s="13"/>
      <c r="D21" s="4"/>
    </row>
    <row r="22" spans="1:10" s="5" customFormat="1" x14ac:dyDescent="0.25">
      <c r="A22" s="21" t="s">
        <v>12</v>
      </c>
      <c r="B22" s="22" t="s">
        <v>13</v>
      </c>
      <c r="C22" s="22" t="s">
        <v>14</v>
      </c>
      <c r="D22" s="22" t="s">
        <v>19</v>
      </c>
      <c r="E22" s="22" t="s">
        <v>15</v>
      </c>
      <c r="F22" s="24" t="s">
        <v>16</v>
      </c>
      <c r="G22" s="24" t="s">
        <v>21</v>
      </c>
      <c r="H22" s="24" t="s">
        <v>20</v>
      </c>
      <c r="I22" s="24" t="s">
        <v>17</v>
      </c>
      <c r="J22" s="25" t="s">
        <v>18</v>
      </c>
    </row>
    <row r="23" spans="1:10" x14ac:dyDescent="0.25">
      <c r="A23" s="26" t="s">
        <v>0</v>
      </c>
      <c r="B23" s="14" t="s">
        <v>42</v>
      </c>
      <c r="C23" s="14">
        <v>450</v>
      </c>
      <c r="D23" s="15">
        <f>SUM(C23*20)</f>
        <v>9000</v>
      </c>
      <c r="E23" s="19">
        <f t="shared" ref="E23:E28" si="4">SUM(E11*2)</f>
        <v>3.28</v>
      </c>
      <c r="F23" s="16">
        <v>26.45</v>
      </c>
      <c r="G23" s="16">
        <f>SUM((F23/100)*20)</f>
        <v>5.29</v>
      </c>
      <c r="H23" s="17">
        <f>SUM(F23/100)</f>
        <v>0.26450000000000001</v>
      </c>
      <c r="I23" s="18">
        <f>SUM(H23*J6)</f>
        <v>0</v>
      </c>
      <c r="J23" s="27">
        <f>SUM(I23*20)</f>
        <v>0</v>
      </c>
    </row>
    <row r="24" spans="1:10" x14ac:dyDescent="0.25">
      <c r="A24" s="26" t="s">
        <v>1</v>
      </c>
      <c r="B24" s="14" t="s">
        <v>43</v>
      </c>
      <c r="C24" s="14">
        <v>350</v>
      </c>
      <c r="D24" s="15">
        <f t="shared" ref="D24:D35" si="5">SUM(C24*20)</f>
        <v>7000</v>
      </c>
      <c r="E24" s="19">
        <f t="shared" si="4"/>
        <v>4.3600000000000003</v>
      </c>
      <c r="F24" s="16">
        <v>32.700000000000003</v>
      </c>
      <c r="G24" s="16">
        <f t="shared" ref="G24:G35" si="6">SUM((F24/100)*20)</f>
        <v>6.54</v>
      </c>
      <c r="H24" s="17">
        <f t="shared" ref="H24:H35" si="7">SUM(F24/100)</f>
        <v>0.32700000000000001</v>
      </c>
      <c r="I24" s="18">
        <f>SUM(H24*J6)</f>
        <v>0</v>
      </c>
      <c r="J24" s="27">
        <f t="shared" ref="J24:J35" si="8">SUM(I24*20)</f>
        <v>0</v>
      </c>
    </row>
    <row r="25" spans="1:10" x14ac:dyDescent="0.25">
      <c r="A25" s="38" t="s">
        <v>2</v>
      </c>
      <c r="B25" s="14" t="s">
        <v>44</v>
      </c>
      <c r="C25" s="14">
        <v>300</v>
      </c>
      <c r="D25" s="15">
        <f t="shared" si="5"/>
        <v>6000</v>
      </c>
      <c r="E25" s="19">
        <f t="shared" si="4"/>
        <v>6.48</v>
      </c>
      <c r="F25" s="16">
        <v>51.65</v>
      </c>
      <c r="G25" s="16">
        <f t="shared" si="6"/>
        <v>10.329999999999998</v>
      </c>
      <c r="H25" s="17">
        <f t="shared" si="7"/>
        <v>0.51649999999999996</v>
      </c>
      <c r="I25" s="18">
        <f>SUM(H25*J6)</f>
        <v>0</v>
      </c>
      <c r="J25" s="27">
        <f t="shared" si="8"/>
        <v>0</v>
      </c>
    </row>
    <row r="26" spans="1:10" x14ac:dyDescent="0.25">
      <c r="A26" s="26" t="s">
        <v>3</v>
      </c>
      <c r="B26" s="14" t="s">
        <v>45</v>
      </c>
      <c r="C26" s="14">
        <v>212</v>
      </c>
      <c r="D26" s="15">
        <f t="shared" si="5"/>
        <v>4240</v>
      </c>
      <c r="E26" s="19">
        <f t="shared" si="4"/>
        <v>8.7799999999999994</v>
      </c>
      <c r="F26" s="16">
        <v>64.3</v>
      </c>
      <c r="G26" s="16">
        <f t="shared" si="6"/>
        <v>12.86</v>
      </c>
      <c r="H26" s="17">
        <f t="shared" si="7"/>
        <v>0.64300000000000002</v>
      </c>
      <c r="I26" s="18">
        <f>SUM(H26*J6)</f>
        <v>0</v>
      </c>
      <c r="J26" s="27">
        <f t="shared" si="8"/>
        <v>0</v>
      </c>
    </row>
    <row r="27" spans="1:10" x14ac:dyDescent="0.25">
      <c r="A27" s="26" t="s">
        <v>4</v>
      </c>
      <c r="B27" s="14" t="s">
        <v>46</v>
      </c>
      <c r="C27" s="14">
        <v>165</v>
      </c>
      <c r="D27" s="15">
        <f t="shared" si="5"/>
        <v>3300</v>
      </c>
      <c r="E27" s="19">
        <f t="shared" si="4"/>
        <v>10.5</v>
      </c>
      <c r="F27" s="16">
        <v>76.900000000000006</v>
      </c>
      <c r="G27" s="16">
        <f t="shared" si="6"/>
        <v>15.38</v>
      </c>
      <c r="H27" s="17">
        <f t="shared" si="7"/>
        <v>0.76900000000000002</v>
      </c>
      <c r="I27" s="18">
        <f>SUM(H27*J6)</f>
        <v>0</v>
      </c>
      <c r="J27" s="27">
        <f t="shared" si="8"/>
        <v>0</v>
      </c>
    </row>
    <row r="28" spans="1:10" x14ac:dyDescent="0.25">
      <c r="A28" s="26" t="s">
        <v>5</v>
      </c>
      <c r="B28" s="14" t="s">
        <v>47</v>
      </c>
      <c r="C28" s="14">
        <v>111</v>
      </c>
      <c r="D28" s="15">
        <f t="shared" si="5"/>
        <v>2220</v>
      </c>
      <c r="E28" s="19">
        <f t="shared" si="4"/>
        <v>14.1</v>
      </c>
      <c r="F28" s="16">
        <v>103.4</v>
      </c>
      <c r="G28" s="16">
        <f t="shared" si="6"/>
        <v>20.68</v>
      </c>
      <c r="H28" s="17">
        <f t="shared" si="7"/>
        <v>1.034</v>
      </c>
      <c r="I28" s="18">
        <f>SUM(H28*J6)</f>
        <v>0</v>
      </c>
      <c r="J28" s="27">
        <f t="shared" si="8"/>
        <v>0</v>
      </c>
    </row>
    <row r="29" spans="1:10" x14ac:dyDescent="0.25">
      <c r="A29" s="26" t="s">
        <v>6</v>
      </c>
      <c r="B29" s="14" t="s">
        <v>48</v>
      </c>
      <c r="C29" s="14">
        <v>73</v>
      </c>
      <c r="D29" s="15">
        <f t="shared" si="5"/>
        <v>1460</v>
      </c>
      <c r="E29" s="19">
        <v>22.36</v>
      </c>
      <c r="F29" s="16">
        <v>167.7</v>
      </c>
      <c r="G29" s="16">
        <f t="shared" si="6"/>
        <v>33.54</v>
      </c>
      <c r="H29" s="17">
        <f t="shared" si="7"/>
        <v>1.6769999999999998</v>
      </c>
      <c r="I29" s="18">
        <f>SUM(H29*J6)</f>
        <v>0</v>
      </c>
      <c r="J29" s="27">
        <f t="shared" si="8"/>
        <v>0</v>
      </c>
    </row>
    <row r="30" spans="1:10" x14ac:dyDescent="0.25">
      <c r="A30" s="26" t="s">
        <v>7</v>
      </c>
      <c r="B30" s="14" t="s">
        <v>49</v>
      </c>
      <c r="C30" s="14">
        <v>50</v>
      </c>
      <c r="D30" s="15">
        <f t="shared" si="5"/>
        <v>1000</v>
      </c>
      <c r="E30" s="19">
        <f>SUM(E17*2)</f>
        <v>29.26</v>
      </c>
      <c r="F30" s="16">
        <v>204.3</v>
      </c>
      <c r="G30" s="16">
        <f t="shared" si="6"/>
        <v>40.86</v>
      </c>
      <c r="H30" s="17">
        <f t="shared" si="7"/>
        <v>2.0430000000000001</v>
      </c>
      <c r="I30" s="18">
        <f>SUM(H30*J6)</f>
        <v>0</v>
      </c>
      <c r="J30" s="27">
        <f t="shared" si="8"/>
        <v>0</v>
      </c>
    </row>
    <row r="31" spans="1:10" x14ac:dyDescent="0.25">
      <c r="A31" s="26" t="s">
        <v>8</v>
      </c>
      <c r="B31" s="14" t="s">
        <v>50</v>
      </c>
      <c r="C31" s="14">
        <v>67</v>
      </c>
      <c r="D31" s="15">
        <f t="shared" si="5"/>
        <v>1340</v>
      </c>
      <c r="E31" s="19">
        <f>SUM(E18*2)</f>
        <v>41.66</v>
      </c>
      <c r="F31" s="16">
        <v>277.35000000000002</v>
      </c>
      <c r="G31" s="16">
        <f t="shared" si="6"/>
        <v>55.470000000000006</v>
      </c>
      <c r="H31" s="17">
        <f t="shared" si="7"/>
        <v>2.7735000000000003</v>
      </c>
      <c r="I31" s="18">
        <f>SUM(H31*J6)</f>
        <v>0</v>
      </c>
      <c r="J31" s="27">
        <f t="shared" si="8"/>
        <v>0</v>
      </c>
    </row>
    <row r="32" spans="1:10" x14ac:dyDescent="0.25">
      <c r="A32" s="26" t="s">
        <v>28</v>
      </c>
      <c r="B32" s="14" t="s">
        <v>51</v>
      </c>
      <c r="C32" s="14">
        <v>33</v>
      </c>
      <c r="D32" s="15">
        <f t="shared" si="5"/>
        <v>660</v>
      </c>
      <c r="E32" s="19">
        <f>SUM(E19*2)</f>
        <v>73.260000000000005</v>
      </c>
      <c r="F32" s="16">
        <v>523.29999999999995</v>
      </c>
      <c r="G32" s="16">
        <f t="shared" si="6"/>
        <v>104.66</v>
      </c>
      <c r="H32" s="17">
        <f t="shared" si="7"/>
        <v>5.2329999999999997</v>
      </c>
      <c r="I32" s="18">
        <f>SUM(H32*J6)</f>
        <v>0</v>
      </c>
      <c r="J32" s="27">
        <f t="shared" si="8"/>
        <v>0</v>
      </c>
    </row>
    <row r="33" spans="1:10" x14ac:dyDescent="0.25">
      <c r="A33" s="26" t="s">
        <v>9</v>
      </c>
      <c r="B33" s="14" t="s">
        <v>39</v>
      </c>
      <c r="C33" s="14">
        <v>14</v>
      </c>
      <c r="D33" s="15">
        <f t="shared" si="5"/>
        <v>280</v>
      </c>
      <c r="E33" s="19">
        <v>110.24</v>
      </c>
      <c r="F33" s="16">
        <v>815.9</v>
      </c>
      <c r="G33" s="16">
        <f t="shared" si="6"/>
        <v>163.17999999999998</v>
      </c>
      <c r="H33" s="17">
        <f t="shared" si="7"/>
        <v>8.1589999999999989</v>
      </c>
      <c r="I33" s="18">
        <f>SUM(H33*J6)</f>
        <v>0</v>
      </c>
      <c r="J33" s="27">
        <f t="shared" si="8"/>
        <v>0</v>
      </c>
    </row>
    <row r="34" spans="1:10" x14ac:dyDescent="0.25">
      <c r="A34" s="26" t="s">
        <v>10</v>
      </c>
      <c r="B34" s="14" t="s">
        <v>40</v>
      </c>
      <c r="C34" s="14">
        <v>11</v>
      </c>
      <c r="D34" s="15">
        <f t="shared" si="5"/>
        <v>220</v>
      </c>
      <c r="E34" s="19">
        <v>156.30000000000001</v>
      </c>
      <c r="F34" s="16">
        <v>1150</v>
      </c>
      <c r="G34" s="16">
        <f t="shared" si="6"/>
        <v>230</v>
      </c>
      <c r="H34" s="17">
        <f t="shared" si="7"/>
        <v>11.5</v>
      </c>
      <c r="I34" s="18">
        <f>SUM(H34*J6)</f>
        <v>0</v>
      </c>
      <c r="J34" s="27">
        <f t="shared" si="8"/>
        <v>0</v>
      </c>
    </row>
    <row r="35" spans="1:10" ht="15.75" thickBot="1" x14ac:dyDescent="0.3">
      <c r="A35" s="28" t="s">
        <v>11</v>
      </c>
      <c r="B35" s="29" t="s">
        <v>41</v>
      </c>
      <c r="C35" s="29">
        <v>4</v>
      </c>
      <c r="D35" s="30">
        <f t="shared" si="5"/>
        <v>80</v>
      </c>
      <c r="E35" s="35">
        <v>206.6</v>
      </c>
      <c r="F35" s="31">
        <v>1523.35</v>
      </c>
      <c r="G35" s="31">
        <f t="shared" si="6"/>
        <v>304.66999999999996</v>
      </c>
      <c r="H35" s="32">
        <f t="shared" si="7"/>
        <v>15.233499999999999</v>
      </c>
      <c r="I35" s="33">
        <f>SUM(H35*J6)</f>
        <v>0</v>
      </c>
      <c r="J35" s="34">
        <f t="shared" si="8"/>
        <v>0</v>
      </c>
    </row>
    <row r="36" spans="1:10" ht="15.75" thickBot="1" x14ac:dyDescent="0.3">
      <c r="A36" s="1"/>
      <c r="D36" s="4"/>
      <c r="E36" s="6"/>
      <c r="G36" s="3"/>
    </row>
    <row r="37" spans="1:10" ht="15.75" thickBot="1" x14ac:dyDescent="0.3">
      <c r="A37" s="87" t="s">
        <v>131</v>
      </c>
      <c r="B37" s="13"/>
      <c r="D37" s="4"/>
    </row>
    <row r="38" spans="1:10" x14ac:dyDescent="0.25">
      <c r="A38" s="21" t="s">
        <v>12</v>
      </c>
      <c r="B38" s="22" t="s">
        <v>13</v>
      </c>
      <c r="C38" s="22" t="s">
        <v>14</v>
      </c>
      <c r="D38" s="22" t="s">
        <v>19</v>
      </c>
      <c r="E38" s="22" t="s">
        <v>15</v>
      </c>
      <c r="F38" s="24" t="s">
        <v>16</v>
      </c>
      <c r="G38" s="24" t="s">
        <v>21</v>
      </c>
      <c r="H38" s="24" t="s">
        <v>20</v>
      </c>
      <c r="I38" s="24" t="s">
        <v>17</v>
      </c>
      <c r="J38" s="25" t="s">
        <v>18</v>
      </c>
    </row>
    <row r="39" spans="1:10" x14ac:dyDescent="0.25">
      <c r="A39" s="26" t="s">
        <v>1</v>
      </c>
      <c r="B39" s="72" t="s">
        <v>132</v>
      </c>
      <c r="C39" s="72">
        <v>350</v>
      </c>
      <c r="D39" s="77">
        <v>3500</v>
      </c>
      <c r="E39" s="78">
        <v>2.1800000000000002</v>
      </c>
      <c r="F39" s="16">
        <v>32.700000000000003</v>
      </c>
      <c r="G39" s="16">
        <f>SUM((F39/100)*10)</f>
        <v>3.27</v>
      </c>
      <c r="H39" s="17">
        <f t="shared" ref="H39:H40" si="9">SUM(F39/100)</f>
        <v>0.32700000000000001</v>
      </c>
      <c r="I39" s="18">
        <f>SUM(H39*J6)</f>
        <v>0</v>
      </c>
      <c r="J39" s="74">
        <f>SUM(I39*10)</f>
        <v>0</v>
      </c>
    </row>
    <row r="40" spans="1:10" ht="15.75" thickBot="1" x14ac:dyDescent="0.3">
      <c r="A40" s="26" t="s">
        <v>8</v>
      </c>
      <c r="B40" s="29" t="s">
        <v>133</v>
      </c>
      <c r="C40" s="29">
        <v>67</v>
      </c>
      <c r="D40" s="76">
        <v>670</v>
      </c>
      <c r="E40" s="35">
        <v>20.83</v>
      </c>
      <c r="F40" s="31">
        <v>292.55</v>
      </c>
      <c r="G40" s="79">
        <f>SUM((F40/100)*10)</f>
        <v>29.254999999999999</v>
      </c>
      <c r="H40" s="80">
        <f t="shared" si="9"/>
        <v>2.9255</v>
      </c>
      <c r="I40" s="33">
        <f>SUM(H40*J6)</f>
        <v>0</v>
      </c>
      <c r="J40" s="75">
        <f>SUM(I40*10)</f>
        <v>0</v>
      </c>
    </row>
    <row r="41" spans="1:10" x14ac:dyDescent="0.25">
      <c r="A41" s="68"/>
      <c r="B41" s="44"/>
      <c r="C41" s="44"/>
      <c r="D41" s="68"/>
      <c r="E41" s="44"/>
      <c r="G41" s="69"/>
      <c r="H41" s="69"/>
    </row>
    <row r="42" spans="1:10" ht="15.75" thickBot="1" x14ac:dyDescent="0.3">
      <c r="A42" s="89" t="s">
        <v>53</v>
      </c>
      <c r="B42" s="67"/>
      <c r="C42" s="44"/>
      <c r="D42" s="44"/>
      <c r="E42" s="70"/>
      <c r="G42" s="71"/>
      <c r="H42" s="71"/>
      <c r="I42" s="71"/>
      <c r="J42" s="71"/>
    </row>
    <row r="43" spans="1:10" x14ac:dyDescent="0.25">
      <c r="A43" s="21" t="s">
        <v>12</v>
      </c>
      <c r="B43" s="22" t="s">
        <v>13</v>
      </c>
      <c r="C43" s="22" t="s">
        <v>14</v>
      </c>
      <c r="D43" s="22" t="s">
        <v>19</v>
      </c>
      <c r="E43" s="22" t="s">
        <v>15</v>
      </c>
      <c r="F43" s="24" t="s">
        <v>16</v>
      </c>
      <c r="G43" s="24" t="s">
        <v>21</v>
      </c>
      <c r="H43" s="24" t="s">
        <v>20</v>
      </c>
      <c r="I43" s="24" t="s">
        <v>17</v>
      </c>
      <c r="J43" s="25" t="s">
        <v>18</v>
      </c>
    </row>
    <row r="44" spans="1:10" x14ac:dyDescent="0.25">
      <c r="A44" s="26" t="s">
        <v>0</v>
      </c>
      <c r="B44" s="14" t="s">
        <v>54</v>
      </c>
      <c r="C44" s="14">
        <v>450</v>
      </c>
      <c r="D44" s="15">
        <f>SUM(C44*20)</f>
        <v>9000</v>
      </c>
      <c r="E44" s="19">
        <v>3.28</v>
      </c>
      <c r="F44" s="16">
        <v>26.45</v>
      </c>
      <c r="G44" s="16">
        <f>SUM((F44/100)*20)</f>
        <v>5.29</v>
      </c>
      <c r="H44" s="17">
        <f>SUM(F44/100)</f>
        <v>0.26450000000000001</v>
      </c>
      <c r="I44" s="18">
        <f>SUM(H44*J6)</f>
        <v>0</v>
      </c>
      <c r="J44" s="27">
        <f>SUM(I44*20)</f>
        <v>0</v>
      </c>
    </row>
    <row r="45" spans="1:10" x14ac:dyDescent="0.25">
      <c r="A45" s="26" t="s">
        <v>1</v>
      </c>
      <c r="B45" s="14" t="s">
        <v>55</v>
      </c>
      <c r="C45" s="14">
        <v>350</v>
      </c>
      <c r="D45" s="15">
        <f t="shared" ref="D45:D56" si="10">SUM(C45*20)</f>
        <v>7000</v>
      </c>
      <c r="E45" s="19">
        <v>4.3600000000000003</v>
      </c>
      <c r="F45" s="16">
        <v>32.700000000000003</v>
      </c>
      <c r="G45" s="16">
        <f t="shared" ref="G45:G56" si="11">SUM((F45/100)*20)</f>
        <v>6.54</v>
      </c>
      <c r="H45" s="17">
        <f t="shared" ref="H45:H56" si="12">SUM(F45/100)</f>
        <v>0.32700000000000001</v>
      </c>
      <c r="I45" s="18">
        <f>SUM(H45*J6)</f>
        <v>0</v>
      </c>
      <c r="J45" s="27">
        <f t="shared" ref="J45:J57" si="13">SUM(I45*20)</f>
        <v>0</v>
      </c>
    </row>
    <row r="46" spans="1:10" x14ac:dyDescent="0.25">
      <c r="A46" s="38" t="s">
        <v>2</v>
      </c>
      <c r="B46" s="14" t="s">
        <v>56</v>
      </c>
      <c r="C46" s="14">
        <v>300</v>
      </c>
      <c r="D46" s="15">
        <f t="shared" si="10"/>
        <v>6000</v>
      </c>
      <c r="E46" s="19">
        <v>6.48</v>
      </c>
      <c r="F46" s="16">
        <v>51.65</v>
      </c>
      <c r="G46" s="16">
        <f t="shared" si="11"/>
        <v>10.329999999999998</v>
      </c>
      <c r="H46" s="17">
        <f t="shared" si="12"/>
        <v>0.51649999999999996</v>
      </c>
      <c r="I46" s="18">
        <f>SUM(H46*J6)</f>
        <v>0</v>
      </c>
      <c r="J46" s="27">
        <f t="shared" si="13"/>
        <v>0</v>
      </c>
    </row>
    <row r="47" spans="1:10" x14ac:dyDescent="0.25">
      <c r="A47" s="26" t="s">
        <v>3</v>
      </c>
      <c r="B47" s="14" t="s">
        <v>57</v>
      </c>
      <c r="C47" s="14">
        <v>200</v>
      </c>
      <c r="D47" s="15">
        <f t="shared" si="10"/>
        <v>4000</v>
      </c>
      <c r="E47" s="19">
        <v>8.7799999999999994</v>
      </c>
      <c r="F47" s="16">
        <v>65.650000000000006</v>
      </c>
      <c r="G47" s="16">
        <f t="shared" si="11"/>
        <v>13.130000000000003</v>
      </c>
      <c r="H47" s="17">
        <f t="shared" si="12"/>
        <v>0.65650000000000008</v>
      </c>
      <c r="I47" s="18">
        <f>SUM(H47*J6)</f>
        <v>0</v>
      </c>
      <c r="J47" s="27">
        <f t="shared" si="13"/>
        <v>0</v>
      </c>
    </row>
    <row r="48" spans="1:10" x14ac:dyDescent="0.25">
      <c r="A48" s="26" t="s">
        <v>4</v>
      </c>
      <c r="B48" s="14" t="s">
        <v>58</v>
      </c>
      <c r="C48" s="14">
        <v>165</v>
      </c>
      <c r="D48" s="15">
        <f t="shared" si="10"/>
        <v>3300</v>
      </c>
      <c r="E48" s="19">
        <v>10.5</v>
      </c>
      <c r="F48" s="16">
        <v>80.650000000000006</v>
      </c>
      <c r="G48" s="16">
        <f t="shared" si="11"/>
        <v>16.130000000000003</v>
      </c>
      <c r="H48" s="17">
        <f t="shared" si="12"/>
        <v>0.80650000000000011</v>
      </c>
      <c r="I48" s="18">
        <f>SUM(H48*J6)</f>
        <v>0</v>
      </c>
      <c r="J48" s="27">
        <f t="shared" si="13"/>
        <v>0</v>
      </c>
    </row>
    <row r="49" spans="1:11" x14ac:dyDescent="0.25">
      <c r="A49" s="26" t="s">
        <v>5</v>
      </c>
      <c r="B49" s="14" t="s">
        <v>59</v>
      </c>
      <c r="C49" s="14">
        <v>111</v>
      </c>
      <c r="D49" s="15">
        <f t="shared" si="10"/>
        <v>2220</v>
      </c>
      <c r="E49" s="19">
        <v>14.1</v>
      </c>
      <c r="F49" s="16">
        <v>105.9</v>
      </c>
      <c r="G49" s="16">
        <f t="shared" si="11"/>
        <v>21.180000000000003</v>
      </c>
      <c r="H49" s="17">
        <f t="shared" si="12"/>
        <v>1.0590000000000002</v>
      </c>
      <c r="I49" s="18">
        <f>SUM(H49*J6)</f>
        <v>0</v>
      </c>
      <c r="J49" s="27">
        <f t="shared" si="13"/>
        <v>0</v>
      </c>
    </row>
    <row r="50" spans="1:11" x14ac:dyDescent="0.25">
      <c r="A50" s="26" t="s">
        <v>6</v>
      </c>
      <c r="B50" s="14" t="s">
        <v>60</v>
      </c>
      <c r="C50" s="14">
        <v>73</v>
      </c>
      <c r="D50" s="15">
        <f t="shared" si="10"/>
        <v>1460</v>
      </c>
      <c r="E50" s="19">
        <v>22.36</v>
      </c>
      <c r="F50" s="16">
        <v>180.3</v>
      </c>
      <c r="G50" s="16">
        <f t="shared" si="11"/>
        <v>36.06</v>
      </c>
      <c r="H50" s="17">
        <f t="shared" si="12"/>
        <v>1.8030000000000002</v>
      </c>
      <c r="I50" s="18">
        <f>SUM(H50*J6)</f>
        <v>0</v>
      </c>
      <c r="J50" s="27">
        <f t="shared" si="13"/>
        <v>0</v>
      </c>
    </row>
    <row r="51" spans="1:11" x14ac:dyDescent="0.25">
      <c r="A51" s="26" t="s">
        <v>7</v>
      </c>
      <c r="B51" s="14" t="s">
        <v>61</v>
      </c>
      <c r="C51" s="14">
        <v>50</v>
      </c>
      <c r="D51" s="15">
        <f t="shared" si="10"/>
        <v>1000</v>
      </c>
      <c r="E51" s="19">
        <v>29.26</v>
      </c>
      <c r="F51" s="16">
        <v>215.65</v>
      </c>
      <c r="G51" s="16">
        <f t="shared" si="11"/>
        <v>43.129999999999995</v>
      </c>
      <c r="H51" s="17">
        <f t="shared" si="12"/>
        <v>2.1564999999999999</v>
      </c>
      <c r="I51" s="18">
        <f>SUM(H51*J6)</f>
        <v>0</v>
      </c>
      <c r="J51" s="27">
        <f t="shared" si="13"/>
        <v>0</v>
      </c>
    </row>
    <row r="52" spans="1:11" x14ac:dyDescent="0.25">
      <c r="A52" s="26" t="s">
        <v>8</v>
      </c>
      <c r="B52" s="14" t="s">
        <v>62</v>
      </c>
      <c r="C52" s="14">
        <v>67</v>
      </c>
      <c r="D52" s="15">
        <f t="shared" si="10"/>
        <v>1340</v>
      </c>
      <c r="E52" s="19">
        <v>41.66</v>
      </c>
      <c r="F52" s="16">
        <v>292.55</v>
      </c>
      <c r="G52" s="16">
        <f t="shared" si="11"/>
        <v>58.51</v>
      </c>
      <c r="H52" s="17">
        <f t="shared" si="12"/>
        <v>2.9255</v>
      </c>
      <c r="I52" s="18">
        <f>SUM(H52*J6)</f>
        <v>0</v>
      </c>
      <c r="J52" s="27">
        <f t="shared" si="13"/>
        <v>0</v>
      </c>
      <c r="K52" s="59"/>
    </row>
    <row r="53" spans="1:11" x14ac:dyDescent="0.25">
      <c r="A53" s="26" t="s">
        <v>28</v>
      </c>
      <c r="B53" s="14" t="s">
        <v>63</v>
      </c>
      <c r="C53" s="14">
        <v>33</v>
      </c>
      <c r="D53" s="15">
        <f t="shared" si="10"/>
        <v>660</v>
      </c>
      <c r="E53" s="19">
        <v>73.260000000000005</v>
      </c>
      <c r="F53" s="16">
        <v>548.5</v>
      </c>
      <c r="G53" s="16">
        <f t="shared" si="11"/>
        <v>109.7</v>
      </c>
      <c r="H53" s="17">
        <f t="shared" si="12"/>
        <v>5.4850000000000003</v>
      </c>
      <c r="I53" s="18">
        <f>SUM(H53*J6)</f>
        <v>0</v>
      </c>
      <c r="J53" s="27">
        <f t="shared" si="13"/>
        <v>0</v>
      </c>
    </row>
    <row r="54" spans="1:11" x14ac:dyDescent="0.25">
      <c r="A54" s="26" t="s">
        <v>9</v>
      </c>
      <c r="B54" s="14" t="s">
        <v>64</v>
      </c>
      <c r="C54" s="14">
        <v>10</v>
      </c>
      <c r="D54" s="15">
        <f t="shared" si="10"/>
        <v>200</v>
      </c>
      <c r="E54" s="19">
        <v>110.24</v>
      </c>
      <c r="F54" s="16">
        <v>858.75</v>
      </c>
      <c r="G54" s="16">
        <f t="shared" si="11"/>
        <v>171.75</v>
      </c>
      <c r="H54" s="17">
        <f t="shared" si="12"/>
        <v>8.5875000000000004</v>
      </c>
      <c r="I54" s="18">
        <f>SUM(H54*J6)</f>
        <v>0</v>
      </c>
      <c r="J54" s="27">
        <f t="shared" si="13"/>
        <v>0</v>
      </c>
    </row>
    <row r="55" spans="1:11" x14ac:dyDescent="0.25">
      <c r="A55" s="60" t="s">
        <v>10</v>
      </c>
      <c r="B55" s="61" t="s">
        <v>65</v>
      </c>
      <c r="C55" s="61">
        <v>8</v>
      </c>
      <c r="D55" s="62">
        <f t="shared" si="10"/>
        <v>160</v>
      </c>
      <c r="E55" s="19">
        <v>156.30000000000001</v>
      </c>
      <c r="F55" s="16">
        <v>1206.8</v>
      </c>
      <c r="G55" s="53">
        <f t="shared" si="11"/>
        <v>241.35999999999999</v>
      </c>
      <c r="H55" s="63">
        <f t="shared" si="12"/>
        <v>12.068</v>
      </c>
      <c r="I55" s="64">
        <f>SUM(H55*J6)</f>
        <v>0</v>
      </c>
      <c r="J55" s="65">
        <f t="shared" si="13"/>
        <v>0</v>
      </c>
    </row>
    <row r="56" spans="1:11" x14ac:dyDescent="0.25">
      <c r="A56" s="26" t="s">
        <v>11</v>
      </c>
      <c r="B56" s="14" t="s">
        <v>66</v>
      </c>
      <c r="C56" s="14">
        <v>4</v>
      </c>
      <c r="D56" s="15">
        <f t="shared" si="10"/>
        <v>80</v>
      </c>
      <c r="E56" s="66">
        <v>206.6</v>
      </c>
      <c r="F56" s="16">
        <v>1602.9</v>
      </c>
      <c r="G56" s="16">
        <f t="shared" si="11"/>
        <v>320.58</v>
      </c>
      <c r="H56" s="17">
        <f t="shared" si="12"/>
        <v>16.029</v>
      </c>
      <c r="I56" s="18">
        <f>SUM(H56*J6)</f>
        <v>0</v>
      </c>
      <c r="J56" s="27">
        <f t="shared" si="13"/>
        <v>0</v>
      </c>
    </row>
    <row r="57" spans="1:11" ht="15.75" thickBot="1" x14ac:dyDescent="0.3">
      <c r="A57" s="28" t="s">
        <v>129</v>
      </c>
      <c r="B57" s="29" t="s">
        <v>130</v>
      </c>
      <c r="C57" s="29">
        <v>3</v>
      </c>
      <c r="D57" s="30">
        <f>SUM(C57*20)</f>
        <v>60</v>
      </c>
      <c r="E57" s="35">
        <v>319.60000000000002</v>
      </c>
      <c r="F57" s="31">
        <v>3113.6</v>
      </c>
      <c r="G57" s="31">
        <f t="shared" ref="G57" si="14">SUM((F57/100)*20)</f>
        <v>622.72</v>
      </c>
      <c r="H57" s="32">
        <f t="shared" ref="H57" si="15">SUM(F57/100)</f>
        <v>31.135999999999999</v>
      </c>
      <c r="I57" s="33">
        <f>SUM(H57*J6)</f>
        <v>0</v>
      </c>
      <c r="J57" s="34">
        <f t="shared" si="13"/>
        <v>0</v>
      </c>
    </row>
    <row r="58" spans="1:11" ht="15.75" thickBot="1" x14ac:dyDescent="0.3">
      <c r="A58" s="73"/>
      <c r="B58" s="55"/>
      <c r="C58" s="55"/>
      <c r="D58" s="4"/>
      <c r="E58" s="6"/>
      <c r="G58" s="3"/>
    </row>
    <row r="59" spans="1:11" ht="15.75" thickBot="1" x14ac:dyDescent="0.3">
      <c r="A59" s="87" t="s">
        <v>67</v>
      </c>
      <c r="B59" s="88"/>
    </row>
    <row r="60" spans="1:11" x14ac:dyDescent="0.25">
      <c r="A60" s="21" t="s">
        <v>12</v>
      </c>
      <c r="B60" s="22" t="s">
        <v>13</v>
      </c>
      <c r="C60" s="22" t="s">
        <v>14</v>
      </c>
      <c r="D60" s="22" t="s">
        <v>19</v>
      </c>
      <c r="E60" s="22" t="s">
        <v>15</v>
      </c>
      <c r="F60" s="24" t="s">
        <v>16</v>
      </c>
      <c r="G60" s="24" t="s">
        <v>21</v>
      </c>
      <c r="H60" s="24" t="s">
        <v>20</v>
      </c>
      <c r="I60" s="24" t="s">
        <v>17</v>
      </c>
      <c r="J60" s="25" t="s">
        <v>18</v>
      </c>
    </row>
    <row r="61" spans="1:11" x14ac:dyDescent="0.25">
      <c r="A61" s="26" t="s">
        <v>4</v>
      </c>
      <c r="B61" s="14" t="s">
        <v>68</v>
      </c>
      <c r="C61" s="14">
        <v>165</v>
      </c>
      <c r="D61" s="15">
        <f>SUM(C61*10)</f>
        <v>1650</v>
      </c>
      <c r="E61" s="14">
        <v>3.83</v>
      </c>
      <c r="F61" s="16">
        <v>59.2</v>
      </c>
      <c r="G61" s="16">
        <f>SUM((F61/100)*10)</f>
        <v>5.9200000000000008</v>
      </c>
      <c r="H61" s="17">
        <f>SUM(F61/100)</f>
        <v>0.59200000000000008</v>
      </c>
      <c r="I61" s="18">
        <f>SUM(H61*J6)</f>
        <v>0</v>
      </c>
      <c r="J61" s="27">
        <f>SUM(I61*10)</f>
        <v>0</v>
      </c>
    </row>
    <row r="62" spans="1:11" x14ac:dyDescent="0.25">
      <c r="A62" s="26" t="s">
        <v>5</v>
      </c>
      <c r="B62" s="14" t="s">
        <v>69</v>
      </c>
      <c r="C62" s="14">
        <v>111</v>
      </c>
      <c r="D62" s="15">
        <f t="shared" ref="D62:D65" si="16">SUM(C62*10)</f>
        <v>1110</v>
      </c>
      <c r="E62" s="20">
        <v>5</v>
      </c>
      <c r="F62" s="16">
        <v>78.25</v>
      </c>
      <c r="G62" s="16">
        <f t="shared" ref="G62:G65" si="17">SUM((F62/100)*10)</f>
        <v>7.8249999999999993</v>
      </c>
      <c r="H62" s="17">
        <f t="shared" ref="H62:H65" si="18">SUM(F62/100)</f>
        <v>0.78249999999999997</v>
      </c>
      <c r="I62" s="18">
        <f>SUM(H62*J6)</f>
        <v>0</v>
      </c>
      <c r="J62" s="27">
        <f t="shared" ref="J62:J65" si="19">SUM(I62*10)</f>
        <v>0</v>
      </c>
    </row>
    <row r="63" spans="1:11" x14ac:dyDescent="0.25">
      <c r="A63" s="38" t="s">
        <v>7</v>
      </c>
      <c r="B63" s="14" t="s">
        <v>70</v>
      </c>
      <c r="C63" s="14">
        <v>113</v>
      </c>
      <c r="D63" s="15">
        <f t="shared" si="16"/>
        <v>1130</v>
      </c>
      <c r="E63" s="20">
        <v>10.5</v>
      </c>
      <c r="F63" s="16">
        <v>147.6</v>
      </c>
      <c r="G63" s="16">
        <f t="shared" si="17"/>
        <v>14.76</v>
      </c>
      <c r="H63" s="17">
        <f t="shared" si="18"/>
        <v>1.476</v>
      </c>
      <c r="I63" s="18">
        <f>SUM(H63*J6)</f>
        <v>0</v>
      </c>
      <c r="J63" s="27">
        <f t="shared" si="19"/>
        <v>0</v>
      </c>
    </row>
    <row r="64" spans="1:11" x14ac:dyDescent="0.25">
      <c r="A64" s="26" t="s">
        <v>8</v>
      </c>
      <c r="B64" s="14" t="s">
        <v>71</v>
      </c>
      <c r="C64" s="14">
        <v>67</v>
      </c>
      <c r="D64" s="15">
        <f t="shared" si="16"/>
        <v>670</v>
      </c>
      <c r="E64" s="20">
        <v>14.6</v>
      </c>
      <c r="F64" s="16">
        <v>213.1</v>
      </c>
      <c r="G64" s="16">
        <f t="shared" si="17"/>
        <v>21.31</v>
      </c>
      <c r="H64" s="17">
        <f t="shared" si="18"/>
        <v>2.1309999999999998</v>
      </c>
      <c r="I64" s="18">
        <f>SUM(H64*J6)</f>
        <v>0</v>
      </c>
      <c r="J64" s="27">
        <f t="shared" si="19"/>
        <v>0</v>
      </c>
    </row>
    <row r="65" spans="1:11" ht="15.75" thickBot="1" x14ac:dyDescent="0.3">
      <c r="A65" s="28" t="s">
        <v>28</v>
      </c>
      <c r="B65" s="29" t="s">
        <v>72</v>
      </c>
      <c r="C65" s="29">
        <v>33</v>
      </c>
      <c r="D65" s="30">
        <f t="shared" si="16"/>
        <v>330</v>
      </c>
      <c r="E65" s="36">
        <v>24.7</v>
      </c>
      <c r="F65" s="31">
        <v>394.65</v>
      </c>
      <c r="G65" s="31">
        <f t="shared" si="17"/>
        <v>39.464999999999996</v>
      </c>
      <c r="H65" s="32">
        <f t="shared" si="18"/>
        <v>3.9464999999999999</v>
      </c>
      <c r="I65" s="33">
        <f>SUM(H65*J6)</f>
        <v>0</v>
      </c>
      <c r="J65" s="34">
        <f t="shared" si="19"/>
        <v>0</v>
      </c>
    </row>
    <row r="66" spans="1:11" ht="15.75" thickBot="1" x14ac:dyDescent="0.3">
      <c r="A66" s="1"/>
      <c r="D66" s="4"/>
      <c r="E66" s="6"/>
      <c r="G66" s="3"/>
    </row>
    <row r="67" spans="1:11" ht="15.75" thickBot="1" x14ac:dyDescent="0.3">
      <c r="A67" s="93" t="s">
        <v>73</v>
      </c>
      <c r="B67" s="94"/>
      <c r="D67" s="4"/>
    </row>
    <row r="68" spans="1:11" x14ac:dyDescent="0.25">
      <c r="A68" s="21" t="s">
        <v>12</v>
      </c>
      <c r="B68" s="22" t="s">
        <v>13</v>
      </c>
      <c r="C68" s="22" t="s">
        <v>14</v>
      </c>
      <c r="D68" s="22" t="s">
        <v>19</v>
      </c>
      <c r="E68" s="22" t="s">
        <v>15</v>
      </c>
      <c r="F68" s="24" t="s">
        <v>16</v>
      </c>
      <c r="G68" s="24" t="s">
        <v>21</v>
      </c>
      <c r="H68" s="24" t="s">
        <v>20</v>
      </c>
      <c r="I68" s="24" t="s">
        <v>17</v>
      </c>
      <c r="J68" s="25" t="s">
        <v>18</v>
      </c>
    </row>
    <row r="69" spans="1:11" x14ac:dyDescent="0.25">
      <c r="A69" s="26" t="s">
        <v>4</v>
      </c>
      <c r="B69" s="14" t="s">
        <v>75</v>
      </c>
      <c r="C69" s="14">
        <v>165</v>
      </c>
      <c r="D69" s="15">
        <f>SUM(C69*20)</f>
        <v>3300</v>
      </c>
      <c r="E69" s="19">
        <f>SUM(E61*2)</f>
        <v>7.66</v>
      </c>
      <c r="F69" s="16">
        <v>59.2</v>
      </c>
      <c r="G69" s="16">
        <f>SUM((F69/100)*20)</f>
        <v>11.840000000000002</v>
      </c>
      <c r="H69" s="17">
        <f>SUM(F69/100)</f>
        <v>0.59200000000000008</v>
      </c>
      <c r="I69" s="18">
        <f>SUM(H69*J6)</f>
        <v>0</v>
      </c>
      <c r="J69" s="27">
        <f>SUM(I69*20)</f>
        <v>0</v>
      </c>
    </row>
    <row r="70" spans="1:11" x14ac:dyDescent="0.25">
      <c r="A70" s="26" t="s">
        <v>5</v>
      </c>
      <c r="B70" s="14" t="s">
        <v>76</v>
      </c>
      <c r="C70" s="14">
        <v>111</v>
      </c>
      <c r="D70" s="15">
        <f t="shared" ref="D70:D74" si="20">SUM(C70*20)</f>
        <v>2220</v>
      </c>
      <c r="E70" s="19">
        <f>SUM(E62*2)</f>
        <v>10</v>
      </c>
      <c r="F70" s="16">
        <v>78.25</v>
      </c>
      <c r="G70" s="16">
        <f t="shared" ref="G70:G74" si="21">SUM((F70/100)*20)</f>
        <v>15.649999999999999</v>
      </c>
      <c r="H70" s="17">
        <f t="shared" ref="H70:H74" si="22">SUM(F70/100)</f>
        <v>0.78249999999999997</v>
      </c>
      <c r="I70" s="18">
        <f>SUM(H70*J6)</f>
        <v>0</v>
      </c>
      <c r="J70" s="27">
        <f t="shared" ref="J70:J74" si="23">SUM(I70*20)</f>
        <v>0</v>
      </c>
    </row>
    <row r="71" spans="1:11" x14ac:dyDescent="0.25">
      <c r="A71" s="38" t="s">
        <v>7</v>
      </c>
      <c r="B71" s="14" t="s">
        <v>77</v>
      </c>
      <c r="C71" s="14">
        <v>50</v>
      </c>
      <c r="D71" s="15">
        <f t="shared" si="20"/>
        <v>1000</v>
      </c>
      <c r="E71" s="19">
        <f>SUM(E63*2)</f>
        <v>21</v>
      </c>
      <c r="F71" s="16">
        <v>147.6</v>
      </c>
      <c r="G71" s="16">
        <f t="shared" si="21"/>
        <v>29.52</v>
      </c>
      <c r="H71" s="17">
        <f t="shared" si="22"/>
        <v>1.476</v>
      </c>
      <c r="I71" s="18">
        <f>SUM(H71*J6)</f>
        <v>0</v>
      </c>
      <c r="J71" s="27">
        <f t="shared" si="23"/>
        <v>0</v>
      </c>
    </row>
    <row r="72" spans="1:11" x14ac:dyDescent="0.25">
      <c r="A72" s="26" t="s">
        <v>8</v>
      </c>
      <c r="B72" s="14" t="s">
        <v>78</v>
      </c>
      <c r="C72" s="14">
        <v>67</v>
      </c>
      <c r="D72" s="15">
        <f t="shared" si="20"/>
        <v>1340</v>
      </c>
      <c r="E72" s="19">
        <f>SUM(E64*2)</f>
        <v>29.2</v>
      </c>
      <c r="F72" s="16">
        <v>213.1</v>
      </c>
      <c r="G72" s="16">
        <f t="shared" si="21"/>
        <v>42.62</v>
      </c>
      <c r="H72" s="17">
        <f t="shared" si="22"/>
        <v>2.1309999999999998</v>
      </c>
      <c r="I72" s="18">
        <f>SUM(H72*J6)</f>
        <v>0</v>
      </c>
      <c r="J72" s="27">
        <f t="shared" si="23"/>
        <v>0</v>
      </c>
    </row>
    <row r="73" spans="1:11" x14ac:dyDescent="0.25">
      <c r="A73" s="26" t="s">
        <v>28</v>
      </c>
      <c r="B73" s="14" t="s">
        <v>79</v>
      </c>
      <c r="C73" s="14">
        <v>33</v>
      </c>
      <c r="D73" s="15">
        <f t="shared" si="20"/>
        <v>660</v>
      </c>
      <c r="E73" s="19">
        <f>SUM(E65*2)</f>
        <v>49.4</v>
      </c>
      <c r="F73" s="16">
        <v>394.65</v>
      </c>
      <c r="G73" s="16">
        <f t="shared" si="21"/>
        <v>78.929999999999993</v>
      </c>
      <c r="H73" s="17">
        <f t="shared" si="22"/>
        <v>3.9464999999999999</v>
      </c>
      <c r="I73" s="18">
        <f>SUM(H73*J6)</f>
        <v>0</v>
      </c>
      <c r="J73" s="27">
        <f t="shared" si="23"/>
        <v>0</v>
      </c>
    </row>
    <row r="74" spans="1:11" ht="15.75" thickBot="1" x14ac:dyDescent="0.3">
      <c r="A74" s="28" t="s">
        <v>9</v>
      </c>
      <c r="B74" s="29" t="s">
        <v>74</v>
      </c>
      <c r="C74" s="29">
        <v>14</v>
      </c>
      <c r="D74" s="30">
        <f t="shared" si="20"/>
        <v>280</v>
      </c>
      <c r="E74" s="36">
        <v>67.98</v>
      </c>
      <c r="F74" s="31">
        <v>600.20000000000005</v>
      </c>
      <c r="G74" s="31">
        <f t="shared" si="21"/>
        <v>120.04000000000002</v>
      </c>
      <c r="H74" s="32">
        <f t="shared" si="22"/>
        <v>6.0020000000000007</v>
      </c>
      <c r="I74" s="33">
        <f>SUM(H74*J6)</f>
        <v>0</v>
      </c>
      <c r="J74" s="34">
        <f t="shared" si="23"/>
        <v>0</v>
      </c>
    </row>
    <row r="75" spans="1:11" ht="15.75" thickBot="1" x14ac:dyDescent="0.3">
      <c r="A75" s="1"/>
      <c r="D75" s="4"/>
      <c r="E75" s="6"/>
      <c r="G75" s="3"/>
    </row>
    <row r="76" spans="1:11" ht="15.75" thickBot="1" x14ac:dyDescent="0.3">
      <c r="A76" s="87" t="s">
        <v>136</v>
      </c>
      <c r="B76" s="88"/>
      <c r="D76" s="4"/>
      <c r="E76" s="6"/>
      <c r="G76" s="3"/>
    </row>
    <row r="77" spans="1:11" x14ac:dyDescent="0.25">
      <c r="A77" s="21" t="s">
        <v>12</v>
      </c>
      <c r="B77" s="22" t="s">
        <v>13</v>
      </c>
      <c r="C77" s="22" t="s">
        <v>14</v>
      </c>
      <c r="D77" s="22" t="s">
        <v>19</v>
      </c>
      <c r="E77" s="22" t="s">
        <v>15</v>
      </c>
      <c r="F77" s="24" t="s">
        <v>16</v>
      </c>
      <c r="G77" s="24" t="s">
        <v>21</v>
      </c>
      <c r="H77" s="24" t="s">
        <v>20</v>
      </c>
      <c r="I77" s="24" t="s">
        <v>17</v>
      </c>
      <c r="J77" s="25" t="s">
        <v>18</v>
      </c>
    </row>
    <row r="78" spans="1:11" ht="15.75" thickBot="1" x14ac:dyDescent="0.3">
      <c r="A78" s="61" t="s">
        <v>8</v>
      </c>
      <c r="B78" s="61" t="s">
        <v>135</v>
      </c>
      <c r="C78" s="29">
        <v>67</v>
      </c>
      <c r="D78" s="62">
        <v>670</v>
      </c>
      <c r="E78" s="35">
        <v>14.6</v>
      </c>
      <c r="F78" s="31">
        <v>238.35</v>
      </c>
      <c r="G78" s="31">
        <f t="shared" ref="G78" si="24">SUM((F78/100)*20)</f>
        <v>47.669999999999995</v>
      </c>
      <c r="H78" s="32">
        <f t="shared" ref="H78" si="25">SUM(F78/100)</f>
        <v>2.3834999999999997</v>
      </c>
      <c r="I78" s="64">
        <f>H78*J6</f>
        <v>0</v>
      </c>
      <c r="J78" s="83">
        <f>I78*10</f>
        <v>0</v>
      </c>
      <c r="K78" s="82"/>
    </row>
    <row r="79" spans="1:11" x14ac:dyDescent="0.25">
      <c r="A79" s="84"/>
      <c r="B79" s="84"/>
      <c r="D79" s="85"/>
      <c r="E79" s="6"/>
      <c r="G79" s="3"/>
      <c r="I79" s="81"/>
      <c r="J79" s="81"/>
    </row>
    <row r="80" spans="1:11" ht="15.75" thickBot="1" x14ac:dyDescent="0.3">
      <c r="A80" s="89" t="s">
        <v>134</v>
      </c>
      <c r="B80" s="90"/>
      <c r="D80" s="4"/>
      <c r="E80" s="6"/>
      <c r="G80" s="3"/>
    </row>
    <row r="81" spans="1:10" x14ac:dyDescent="0.25">
      <c r="A81" s="21" t="s">
        <v>12</v>
      </c>
      <c r="B81" s="22" t="s">
        <v>13</v>
      </c>
      <c r="C81" s="22" t="s">
        <v>14</v>
      </c>
      <c r="D81" s="22" t="s">
        <v>19</v>
      </c>
      <c r="E81" s="22" t="s">
        <v>15</v>
      </c>
      <c r="F81" s="24" t="s">
        <v>16</v>
      </c>
      <c r="G81" s="24" t="s">
        <v>21</v>
      </c>
      <c r="H81" s="24" t="s">
        <v>20</v>
      </c>
      <c r="I81" s="24" t="s">
        <v>17</v>
      </c>
      <c r="J81" s="25" t="s">
        <v>18</v>
      </c>
    </row>
    <row r="82" spans="1:10" x14ac:dyDescent="0.25">
      <c r="A82" s="26" t="s">
        <v>7</v>
      </c>
      <c r="B82" s="14" t="s">
        <v>138</v>
      </c>
      <c r="C82" s="14">
        <v>50</v>
      </c>
      <c r="D82" s="15">
        <v>1000</v>
      </c>
      <c r="E82" s="14">
        <v>29.26</v>
      </c>
      <c r="F82" s="16">
        <v>160.15</v>
      </c>
      <c r="G82" s="16">
        <f t="shared" ref="G82:G84" si="26">SUM((F82/100)*20)</f>
        <v>32.03</v>
      </c>
      <c r="H82" s="17">
        <f t="shared" ref="H82:H83" si="27">SUM(F82/100)</f>
        <v>1.6015000000000001</v>
      </c>
      <c r="I82" s="18">
        <f>SUM(H82*J6)</f>
        <v>0</v>
      </c>
      <c r="J82" s="27">
        <f>SUM(I82*20)</f>
        <v>0</v>
      </c>
    </row>
    <row r="83" spans="1:10" x14ac:dyDescent="0.25">
      <c r="A83" s="26" t="s">
        <v>8</v>
      </c>
      <c r="B83" s="14" t="s">
        <v>137</v>
      </c>
      <c r="C83" s="14">
        <v>67</v>
      </c>
      <c r="D83" s="15">
        <v>1340</v>
      </c>
      <c r="E83" s="19">
        <v>29.2</v>
      </c>
      <c r="F83" s="16">
        <v>238.35</v>
      </c>
      <c r="G83" s="16">
        <f t="shared" si="26"/>
        <v>47.669999999999995</v>
      </c>
      <c r="H83" s="17">
        <f t="shared" si="27"/>
        <v>2.3834999999999997</v>
      </c>
      <c r="I83" s="18">
        <f>SUM(H83*J6)</f>
        <v>0</v>
      </c>
      <c r="J83" s="27">
        <f t="shared" ref="J83:J84" si="28">SUM(I83*20)</f>
        <v>0</v>
      </c>
    </row>
    <row r="84" spans="1:10" ht="15.75" thickBot="1" x14ac:dyDescent="0.3">
      <c r="A84" s="28" t="s">
        <v>28</v>
      </c>
      <c r="B84" s="29" t="s">
        <v>139</v>
      </c>
      <c r="C84" s="29">
        <v>33</v>
      </c>
      <c r="D84" s="29">
        <v>660</v>
      </c>
      <c r="E84" s="29">
        <v>49.4</v>
      </c>
      <c r="F84" s="31">
        <v>442.6</v>
      </c>
      <c r="G84" s="31">
        <f t="shared" si="26"/>
        <v>88.52000000000001</v>
      </c>
      <c r="H84" s="32">
        <f t="shared" ref="H84" si="29">SUM(F84/100)</f>
        <v>4.4260000000000002</v>
      </c>
      <c r="I84" s="33">
        <f>SUM(H84*J6)</f>
        <v>0</v>
      </c>
      <c r="J84" s="34">
        <f t="shared" si="28"/>
        <v>0</v>
      </c>
    </row>
    <row r="85" spans="1:10" ht="15.75" thickBot="1" x14ac:dyDescent="0.3">
      <c r="A85" s="86"/>
      <c r="B85" s="86"/>
      <c r="D85" s="4"/>
      <c r="E85" s="6"/>
      <c r="G85" s="3"/>
    </row>
    <row r="86" spans="1:10" ht="15.75" thickBot="1" x14ac:dyDescent="0.3">
      <c r="A86" s="87" t="s">
        <v>80</v>
      </c>
      <c r="B86" s="13"/>
      <c r="D86" s="4"/>
    </row>
    <row r="87" spans="1:10" x14ac:dyDescent="0.25">
      <c r="A87" s="21" t="s">
        <v>12</v>
      </c>
      <c r="B87" s="22" t="s">
        <v>13</v>
      </c>
      <c r="C87" s="22" t="s">
        <v>14</v>
      </c>
      <c r="D87" s="22" t="s">
        <v>19</v>
      </c>
      <c r="E87" s="22" t="s">
        <v>15</v>
      </c>
      <c r="F87" s="24" t="s">
        <v>16</v>
      </c>
      <c r="G87" s="24" t="s">
        <v>21</v>
      </c>
      <c r="H87" s="24" t="s">
        <v>20</v>
      </c>
      <c r="I87" s="24" t="s">
        <v>17</v>
      </c>
      <c r="J87" s="25" t="s">
        <v>18</v>
      </c>
    </row>
    <row r="88" spans="1:10" x14ac:dyDescent="0.25">
      <c r="A88" s="26" t="s">
        <v>0</v>
      </c>
      <c r="B88" s="14" t="s">
        <v>81</v>
      </c>
      <c r="C88" s="14">
        <v>450</v>
      </c>
      <c r="D88" s="15">
        <f>SUM(C88*20)</f>
        <v>9000</v>
      </c>
      <c r="E88" s="20">
        <v>4.2</v>
      </c>
      <c r="F88" s="16">
        <v>154.6</v>
      </c>
      <c r="G88" s="16">
        <f>SUM((F88/100)*20)</f>
        <v>30.92</v>
      </c>
      <c r="H88" s="17">
        <f>SUM(F88/100)</f>
        <v>1.546</v>
      </c>
      <c r="I88" s="18">
        <f>SUM(H88*J6)</f>
        <v>0</v>
      </c>
      <c r="J88" s="27">
        <f>SUM(I88*20)</f>
        <v>0</v>
      </c>
    </row>
    <row r="89" spans="1:10" x14ac:dyDescent="0.25">
      <c r="A89" s="26" t="s">
        <v>1</v>
      </c>
      <c r="B89" s="14" t="s">
        <v>82</v>
      </c>
      <c r="C89" s="14">
        <v>350</v>
      </c>
      <c r="D89" s="15">
        <f t="shared" ref="D89:D98" si="30">SUM(C89*20)</f>
        <v>7000</v>
      </c>
      <c r="E89" s="20">
        <v>5.7</v>
      </c>
      <c r="F89" s="16">
        <v>212</v>
      </c>
      <c r="G89" s="16">
        <f t="shared" ref="G89:G98" si="31">SUM((F89/100)*20)</f>
        <v>42.400000000000006</v>
      </c>
      <c r="H89" s="17">
        <f t="shared" ref="H89:H98" si="32">SUM(F89/100)</f>
        <v>2.12</v>
      </c>
      <c r="I89" s="18">
        <f>SUM(H89*J6)</f>
        <v>0</v>
      </c>
      <c r="J89" s="27">
        <f t="shared" ref="J89:J98" si="33">SUM(I89*20)</f>
        <v>0</v>
      </c>
    </row>
    <row r="90" spans="1:10" x14ac:dyDescent="0.25">
      <c r="A90" s="38" t="s">
        <v>2</v>
      </c>
      <c r="B90" s="14" t="s">
        <v>83</v>
      </c>
      <c r="C90" s="14">
        <v>177</v>
      </c>
      <c r="D90" s="15">
        <f t="shared" si="30"/>
        <v>3540</v>
      </c>
      <c r="E90" s="20">
        <v>8.3800000000000008</v>
      </c>
      <c r="F90" s="16">
        <v>312.45</v>
      </c>
      <c r="G90" s="16">
        <f t="shared" si="31"/>
        <v>62.489999999999995</v>
      </c>
      <c r="H90" s="17">
        <f t="shared" si="32"/>
        <v>3.1244999999999998</v>
      </c>
      <c r="I90" s="18">
        <f>SUM(H90*J6)</f>
        <v>0</v>
      </c>
      <c r="J90" s="27">
        <f t="shared" si="33"/>
        <v>0</v>
      </c>
    </row>
    <row r="91" spans="1:10" x14ac:dyDescent="0.25">
      <c r="A91" s="26" t="s">
        <v>3</v>
      </c>
      <c r="B91" s="14" t="s">
        <v>84</v>
      </c>
      <c r="C91" s="14">
        <v>212</v>
      </c>
      <c r="D91" s="15">
        <f t="shared" si="30"/>
        <v>4240</v>
      </c>
      <c r="E91" s="20">
        <v>11.58</v>
      </c>
      <c r="F91" s="16">
        <v>447.95</v>
      </c>
      <c r="G91" s="16">
        <f t="shared" si="31"/>
        <v>89.59</v>
      </c>
      <c r="H91" s="17">
        <f t="shared" si="32"/>
        <v>4.4794999999999998</v>
      </c>
      <c r="I91" s="18">
        <f>SUM(H91*J6)</f>
        <v>0</v>
      </c>
      <c r="J91" s="27">
        <f t="shared" si="33"/>
        <v>0</v>
      </c>
    </row>
    <row r="92" spans="1:10" x14ac:dyDescent="0.25">
      <c r="A92" s="26" t="s">
        <v>4</v>
      </c>
      <c r="B92" s="14" t="s">
        <v>85</v>
      </c>
      <c r="C92" s="14">
        <v>165</v>
      </c>
      <c r="D92" s="15">
        <f t="shared" si="30"/>
        <v>3300</v>
      </c>
      <c r="E92" s="20">
        <v>14.02</v>
      </c>
      <c r="F92" s="16">
        <v>484.5</v>
      </c>
      <c r="G92" s="16">
        <f t="shared" si="31"/>
        <v>96.899999999999991</v>
      </c>
      <c r="H92" s="17">
        <f t="shared" si="32"/>
        <v>4.8449999999999998</v>
      </c>
      <c r="I92" s="18">
        <f>SUM(H92*J6)</f>
        <v>0</v>
      </c>
      <c r="J92" s="27">
        <f t="shared" si="33"/>
        <v>0</v>
      </c>
    </row>
    <row r="93" spans="1:10" x14ac:dyDescent="0.25">
      <c r="A93" s="26" t="s">
        <v>5</v>
      </c>
      <c r="B93" s="14" t="s">
        <v>86</v>
      </c>
      <c r="C93" s="14">
        <v>111</v>
      </c>
      <c r="D93" s="15">
        <f t="shared" si="30"/>
        <v>2220</v>
      </c>
      <c r="E93" s="20">
        <v>19.38</v>
      </c>
      <c r="F93" s="16">
        <v>690.15</v>
      </c>
      <c r="G93" s="16">
        <f t="shared" si="31"/>
        <v>138.03</v>
      </c>
      <c r="H93" s="17">
        <f t="shared" si="32"/>
        <v>6.9014999999999995</v>
      </c>
      <c r="I93" s="18">
        <f>SUM(H93*J6)</f>
        <v>0</v>
      </c>
      <c r="J93" s="27">
        <f t="shared" si="33"/>
        <v>0</v>
      </c>
    </row>
    <row r="94" spans="1:10" x14ac:dyDescent="0.25">
      <c r="A94" s="26" t="s">
        <v>6</v>
      </c>
      <c r="B94" s="14" t="s">
        <v>87</v>
      </c>
      <c r="C94" s="14">
        <v>73</v>
      </c>
      <c r="D94" s="15">
        <f t="shared" si="30"/>
        <v>1460</v>
      </c>
      <c r="E94" s="20">
        <v>29.58</v>
      </c>
      <c r="F94" s="16">
        <v>1125.25</v>
      </c>
      <c r="G94" s="16">
        <f t="shared" si="31"/>
        <v>225.04999999999998</v>
      </c>
      <c r="H94" s="17">
        <f t="shared" si="32"/>
        <v>11.2525</v>
      </c>
      <c r="I94" s="18">
        <f>SUM(H94*J6)</f>
        <v>0</v>
      </c>
      <c r="J94" s="27">
        <f t="shared" si="33"/>
        <v>0</v>
      </c>
    </row>
    <row r="95" spans="1:10" x14ac:dyDescent="0.25">
      <c r="A95" s="26" t="s">
        <v>7</v>
      </c>
      <c r="B95" s="14" t="s">
        <v>88</v>
      </c>
      <c r="C95" s="14">
        <v>50</v>
      </c>
      <c r="D95" s="15">
        <f t="shared" si="30"/>
        <v>1000</v>
      </c>
      <c r="E95" s="20">
        <v>39.58</v>
      </c>
      <c r="F95" s="16">
        <v>1380.3</v>
      </c>
      <c r="G95" s="16">
        <f t="shared" si="31"/>
        <v>276.06</v>
      </c>
      <c r="H95" s="17">
        <f t="shared" si="32"/>
        <v>13.802999999999999</v>
      </c>
      <c r="I95" s="18">
        <f>SUM(H95*J6)</f>
        <v>0</v>
      </c>
      <c r="J95" s="27">
        <f t="shared" si="33"/>
        <v>0</v>
      </c>
    </row>
    <row r="96" spans="1:10" x14ac:dyDescent="0.25">
      <c r="A96" s="26" t="s">
        <v>8</v>
      </c>
      <c r="B96" s="14" t="s">
        <v>89</v>
      </c>
      <c r="C96" s="14">
        <v>57</v>
      </c>
      <c r="D96" s="15">
        <f t="shared" si="30"/>
        <v>1140</v>
      </c>
      <c r="E96" s="20">
        <v>57.84</v>
      </c>
      <c r="F96" s="16">
        <v>1987.55</v>
      </c>
      <c r="G96" s="16">
        <f t="shared" si="31"/>
        <v>397.51</v>
      </c>
      <c r="H96" s="17">
        <f t="shared" si="32"/>
        <v>19.875499999999999</v>
      </c>
      <c r="I96" s="18">
        <f>SUM(H96*J6)</f>
        <v>0</v>
      </c>
      <c r="J96" s="27">
        <f t="shared" si="33"/>
        <v>0</v>
      </c>
    </row>
    <row r="97" spans="1:10" x14ac:dyDescent="0.25">
      <c r="A97" s="26" t="s">
        <v>28</v>
      </c>
      <c r="B97" s="14" t="s">
        <v>90</v>
      </c>
      <c r="C97" s="14">
        <v>26</v>
      </c>
      <c r="D97" s="15">
        <f t="shared" si="30"/>
        <v>520</v>
      </c>
      <c r="E97" s="20">
        <v>110.32</v>
      </c>
      <c r="F97" s="16">
        <v>3846</v>
      </c>
      <c r="G97" s="16">
        <f t="shared" si="31"/>
        <v>769.2</v>
      </c>
      <c r="H97" s="17">
        <f t="shared" si="32"/>
        <v>38.46</v>
      </c>
      <c r="I97" s="18">
        <f>SUM(H97*J6)</f>
        <v>0</v>
      </c>
      <c r="J97" s="27">
        <f t="shared" si="33"/>
        <v>0</v>
      </c>
    </row>
    <row r="98" spans="1:10" ht="15.75" thickBot="1" x14ac:dyDescent="0.3">
      <c r="A98" s="28" t="s">
        <v>9</v>
      </c>
      <c r="B98" s="29" t="s">
        <v>91</v>
      </c>
      <c r="C98" s="29">
        <v>14</v>
      </c>
      <c r="D98" s="30">
        <f t="shared" si="30"/>
        <v>280</v>
      </c>
      <c r="E98" s="36">
        <v>166.72</v>
      </c>
      <c r="F98" s="31">
        <v>5795.25</v>
      </c>
      <c r="G98" s="31">
        <f t="shared" si="31"/>
        <v>1159.05</v>
      </c>
      <c r="H98" s="32">
        <f t="shared" si="32"/>
        <v>57.952500000000001</v>
      </c>
      <c r="I98" s="33">
        <f>SUM(H98*J6)</f>
        <v>0</v>
      </c>
      <c r="J98" s="34">
        <f t="shared" si="33"/>
        <v>0</v>
      </c>
    </row>
    <row r="99" spans="1:10" ht="15.75" thickBot="1" x14ac:dyDescent="0.3">
      <c r="D99" s="4"/>
      <c r="E99" s="6"/>
      <c r="G99" s="3"/>
      <c r="I99" s="3"/>
    </row>
    <row r="100" spans="1:10" ht="15.75" thickBot="1" x14ac:dyDescent="0.3">
      <c r="A100" s="87" t="s">
        <v>92</v>
      </c>
      <c r="B100" s="88"/>
    </row>
    <row r="101" spans="1:10" x14ac:dyDescent="0.25">
      <c r="A101" s="21" t="s">
        <v>12</v>
      </c>
      <c r="B101" s="22" t="s">
        <v>13</v>
      </c>
      <c r="C101" s="22" t="s">
        <v>14</v>
      </c>
      <c r="D101" s="22" t="s">
        <v>19</v>
      </c>
      <c r="E101" s="22" t="s">
        <v>15</v>
      </c>
      <c r="F101" s="24" t="s">
        <v>16</v>
      </c>
      <c r="G101" s="24" t="s">
        <v>21</v>
      </c>
      <c r="H101" s="24" t="s">
        <v>20</v>
      </c>
      <c r="I101" s="24" t="s">
        <v>17</v>
      </c>
      <c r="J101" s="25" t="s">
        <v>18</v>
      </c>
    </row>
    <row r="102" spans="1:10" x14ac:dyDescent="0.25">
      <c r="A102" s="26" t="s">
        <v>4</v>
      </c>
      <c r="B102" s="14" t="s">
        <v>93</v>
      </c>
      <c r="C102" s="14">
        <v>259</v>
      </c>
      <c r="D102" s="15">
        <f>SUM(C102*10)</f>
        <v>2590</v>
      </c>
      <c r="E102" s="14">
        <v>2.76</v>
      </c>
      <c r="F102" s="16">
        <v>189.85</v>
      </c>
      <c r="G102" s="16">
        <f>SUM((F102/100)*10)</f>
        <v>18.984999999999999</v>
      </c>
      <c r="H102" s="17">
        <f>SUM(F102/100)</f>
        <v>1.8984999999999999</v>
      </c>
      <c r="I102" s="18">
        <f>SUM(H102*J6)</f>
        <v>0</v>
      </c>
      <c r="J102" s="27">
        <f>SUM(I102*10)</f>
        <v>0</v>
      </c>
    </row>
    <row r="103" spans="1:10" x14ac:dyDescent="0.25">
      <c r="A103" s="26" t="s">
        <v>5</v>
      </c>
      <c r="B103" s="14" t="s">
        <v>94</v>
      </c>
      <c r="C103" s="14">
        <v>167</v>
      </c>
      <c r="D103" s="15">
        <f t="shared" ref="D103:D105" si="34">SUM(C103*10)</f>
        <v>1670</v>
      </c>
      <c r="E103" s="14">
        <v>3.61</v>
      </c>
      <c r="F103" s="16">
        <v>258.89999999999998</v>
      </c>
      <c r="G103" s="16">
        <f t="shared" ref="G103:G105" si="35">SUM((F103/100)*10)</f>
        <v>25.89</v>
      </c>
      <c r="H103" s="17">
        <f t="shared" ref="H103:H105" si="36">SUM(F103/100)</f>
        <v>2.589</v>
      </c>
      <c r="I103" s="18">
        <f>SUM(H103*J6)</f>
        <v>0</v>
      </c>
      <c r="J103" s="27">
        <f t="shared" ref="J103:J105" si="37">SUM(I103*10)</f>
        <v>0</v>
      </c>
    </row>
    <row r="104" spans="1:10" x14ac:dyDescent="0.25">
      <c r="A104" s="26" t="s">
        <v>7</v>
      </c>
      <c r="B104" s="14" t="s">
        <v>95</v>
      </c>
      <c r="C104" s="14">
        <v>75</v>
      </c>
      <c r="D104" s="15">
        <f t="shared" si="34"/>
        <v>750</v>
      </c>
      <c r="E104" s="14">
        <v>7.41</v>
      </c>
      <c r="F104" s="16">
        <v>530.65</v>
      </c>
      <c r="G104" s="16">
        <f t="shared" si="35"/>
        <v>53.064999999999998</v>
      </c>
      <c r="H104" s="17">
        <f t="shared" si="36"/>
        <v>5.3064999999999998</v>
      </c>
      <c r="I104" s="18">
        <f>SUM(H104*J6)</f>
        <v>0</v>
      </c>
      <c r="J104" s="27">
        <f t="shared" si="37"/>
        <v>0</v>
      </c>
    </row>
    <row r="105" spans="1:10" ht="15.75" thickBot="1" x14ac:dyDescent="0.3">
      <c r="A105" s="28" t="s">
        <v>8</v>
      </c>
      <c r="B105" s="29" t="s">
        <v>96</v>
      </c>
      <c r="C105" s="29">
        <v>48</v>
      </c>
      <c r="D105" s="30">
        <f t="shared" si="34"/>
        <v>480</v>
      </c>
      <c r="E105" s="29">
        <v>10.26</v>
      </c>
      <c r="F105" s="31">
        <v>788.15</v>
      </c>
      <c r="G105" s="31">
        <f t="shared" si="35"/>
        <v>78.814999999999998</v>
      </c>
      <c r="H105" s="32">
        <f t="shared" si="36"/>
        <v>7.8815</v>
      </c>
      <c r="I105" s="33">
        <f>SUM(H105*J6)</f>
        <v>0</v>
      </c>
      <c r="J105" s="34">
        <f t="shared" si="37"/>
        <v>0</v>
      </c>
    </row>
    <row r="106" spans="1:10" ht="15.75" thickBot="1" x14ac:dyDescent="0.3">
      <c r="D106" s="4"/>
      <c r="E106" s="6"/>
      <c r="G106" s="3"/>
      <c r="I106" s="3"/>
    </row>
    <row r="107" spans="1:10" ht="15.75" thickBot="1" x14ac:dyDescent="0.3">
      <c r="A107" s="87" t="s">
        <v>97</v>
      </c>
      <c r="B107" s="88"/>
      <c r="D107" s="4"/>
    </row>
    <row r="108" spans="1:10" x14ac:dyDescent="0.25">
      <c r="A108" s="21" t="s">
        <v>12</v>
      </c>
      <c r="B108" s="22" t="s">
        <v>13</v>
      </c>
      <c r="C108" s="22" t="s">
        <v>14</v>
      </c>
      <c r="D108" s="22" t="s">
        <v>19</v>
      </c>
      <c r="E108" s="22" t="s">
        <v>15</v>
      </c>
      <c r="F108" s="24" t="s">
        <v>16</v>
      </c>
      <c r="G108" s="24" t="s">
        <v>21</v>
      </c>
      <c r="H108" s="24" t="s">
        <v>20</v>
      </c>
      <c r="I108" s="24" t="s">
        <v>17</v>
      </c>
      <c r="J108" s="25" t="s">
        <v>18</v>
      </c>
    </row>
    <row r="109" spans="1:10" x14ac:dyDescent="0.25">
      <c r="A109" s="26" t="s">
        <v>4</v>
      </c>
      <c r="B109" s="14" t="s">
        <v>98</v>
      </c>
      <c r="C109" s="14">
        <v>259</v>
      </c>
      <c r="D109" s="15">
        <f>SUM(C109*20)</f>
        <v>5180</v>
      </c>
      <c r="E109" s="19">
        <f>SUM(E102*2)</f>
        <v>5.52</v>
      </c>
      <c r="F109" s="16">
        <v>189.85</v>
      </c>
      <c r="G109" s="16">
        <f>SUM((F109/100)*20)</f>
        <v>37.97</v>
      </c>
      <c r="H109" s="17">
        <f>SUM(F109/100)</f>
        <v>1.8984999999999999</v>
      </c>
      <c r="I109" s="18">
        <f>SUM(H109*J6)</f>
        <v>0</v>
      </c>
      <c r="J109" s="27">
        <f>SUM(I109*20)</f>
        <v>0</v>
      </c>
    </row>
    <row r="110" spans="1:10" x14ac:dyDescent="0.25">
      <c r="A110" s="26" t="s">
        <v>5</v>
      </c>
      <c r="B110" s="14" t="s">
        <v>99</v>
      </c>
      <c r="C110" s="14">
        <v>167</v>
      </c>
      <c r="D110" s="15">
        <f t="shared" ref="D110:D113" si="38">SUM(C110*20)</f>
        <v>3340</v>
      </c>
      <c r="E110" s="19">
        <f>SUM(E103*2)</f>
        <v>7.22</v>
      </c>
      <c r="F110" s="16">
        <v>258.89999999999998</v>
      </c>
      <c r="G110" s="16">
        <f t="shared" ref="G110:G113" si="39">SUM((F110/100)*20)</f>
        <v>51.78</v>
      </c>
      <c r="H110" s="17">
        <f t="shared" ref="H110:H113" si="40">SUM(F110/100)</f>
        <v>2.589</v>
      </c>
      <c r="I110" s="18">
        <f>SUM(H110*J6)</f>
        <v>0</v>
      </c>
      <c r="J110" s="27">
        <f t="shared" ref="J110:J113" si="41">SUM(I110*20)</f>
        <v>0</v>
      </c>
    </row>
    <row r="111" spans="1:10" x14ac:dyDescent="0.25">
      <c r="A111" s="38" t="s">
        <v>7</v>
      </c>
      <c r="B111" s="14" t="s">
        <v>100</v>
      </c>
      <c r="C111" s="14">
        <v>75</v>
      </c>
      <c r="D111" s="15">
        <f t="shared" si="38"/>
        <v>1500</v>
      </c>
      <c r="E111" s="19">
        <f>SUM(E104*2)</f>
        <v>14.82</v>
      </c>
      <c r="F111" s="16">
        <v>530.65</v>
      </c>
      <c r="G111" s="16">
        <f t="shared" si="39"/>
        <v>106.13</v>
      </c>
      <c r="H111" s="17">
        <f t="shared" si="40"/>
        <v>5.3064999999999998</v>
      </c>
      <c r="I111" s="18">
        <f>SUM(H111*J6)</f>
        <v>0</v>
      </c>
      <c r="J111" s="27">
        <f t="shared" si="41"/>
        <v>0</v>
      </c>
    </row>
    <row r="112" spans="1:10" x14ac:dyDescent="0.25">
      <c r="A112" s="26" t="s">
        <v>8</v>
      </c>
      <c r="B112" s="14" t="s">
        <v>101</v>
      </c>
      <c r="C112" s="14">
        <v>48</v>
      </c>
      <c r="D112" s="15">
        <f t="shared" si="38"/>
        <v>960</v>
      </c>
      <c r="E112" s="19">
        <f>SUM(E105*2)</f>
        <v>20.52</v>
      </c>
      <c r="F112" s="16">
        <v>788.15</v>
      </c>
      <c r="G112" s="16">
        <f t="shared" si="39"/>
        <v>157.63</v>
      </c>
      <c r="H112" s="17">
        <f t="shared" si="40"/>
        <v>7.8815</v>
      </c>
      <c r="I112" s="18">
        <f>SUM(H112*J6)</f>
        <v>0</v>
      </c>
      <c r="J112" s="27">
        <f t="shared" si="41"/>
        <v>0</v>
      </c>
    </row>
    <row r="113" spans="1:10" ht="15.75" thickBot="1" x14ac:dyDescent="0.3">
      <c r="A113" s="28" t="s">
        <v>28</v>
      </c>
      <c r="B113" s="29" t="s">
        <v>102</v>
      </c>
      <c r="C113" s="29">
        <v>20</v>
      </c>
      <c r="D113" s="30">
        <f t="shared" si="38"/>
        <v>400</v>
      </c>
      <c r="E113" s="35">
        <v>41.8</v>
      </c>
      <c r="F113" s="31">
        <v>2159.15</v>
      </c>
      <c r="G113" s="31">
        <f t="shared" si="39"/>
        <v>431.83</v>
      </c>
      <c r="H113" s="32">
        <f t="shared" si="40"/>
        <v>21.5915</v>
      </c>
      <c r="I113" s="33">
        <f>SUM(H113*J6)</f>
        <v>0</v>
      </c>
      <c r="J113" s="34">
        <f t="shared" si="41"/>
        <v>0</v>
      </c>
    </row>
    <row r="114" spans="1:10" ht="15.75" thickBot="1" x14ac:dyDescent="0.3">
      <c r="A114" s="40"/>
      <c r="D114" s="4"/>
      <c r="E114" s="6"/>
      <c r="F114"/>
      <c r="G114" s="3"/>
    </row>
    <row r="115" spans="1:10" ht="15.75" thickBot="1" x14ac:dyDescent="0.3">
      <c r="A115" s="87" t="s">
        <v>103</v>
      </c>
      <c r="B115" s="88"/>
      <c r="F115"/>
    </row>
    <row r="116" spans="1:10" x14ac:dyDescent="0.25">
      <c r="A116" s="21" t="s">
        <v>12</v>
      </c>
      <c r="B116" s="22" t="s">
        <v>13</v>
      </c>
      <c r="C116" s="22" t="s">
        <v>14</v>
      </c>
      <c r="D116" s="22" t="s">
        <v>19</v>
      </c>
      <c r="E116" s="22" t="s">
        <v>15</v>
      </c>
      <c r="F116" s="23" t="s">
        <v>16</v>
      </c>
      <c r="G116" s="24" t="s">
        <v>21</v>
      </c>
      <c r="H116" s="24" t="s">
        <v>20</v>
      </c>
      <c r="I116" s="24" t="s">
        <v>17</v>
      </c>
      <c r="J116" s="25" t="s">
        <v>18</v>
      </c>
    </row>
    <row r="117" spans="1:10" x14ac:dyDescent="0.25">
      <c r="A117" s="26" t="s">
        <v>8</v>
      </c>
      <c r="B117" s="14" t="s">
        <v>104</v>
      </c>
      <c r="C117" s="14">
        <v>67</v>
      </c>
      <c r="D117" s="15">
        <f>SUM(C117*14)</f>
        <v>938</v>
      </c>
      <c r="E117" s="14">
        <v>14.78</v>
      </c>
      <c r="F117" s="16">
        <v>624.85</v>
      </c>
      <c r="G117" s="16">
        <f>SUM((F117/100)*14)</f>
        <v>87.478999999999999</v>
      </c>
      <c r="H117" s="17">
        <f>SUM(F117/100)</f>
        <v>6.2484999999999999</v>
      </c>
      <c r="I117" s="18">
        <f>SUM(H117*J6)</f>
        <v>0</v>
      </c>
      <c r="J117" s="27">
        <f>SUM(I117*14)</f>
        <v>0</v>
      </c>
    </row>
    <row r="118" spans="1:10" x14ac:dyDescent="0.25">
      <c r="A118" s="38" t="s">
        <v>28</v>
      </c>
      <c r="B118" s="14" t="s">
        <v>105</v>
      </c>
      <c r="C118" s="14">
        <v>33</v>
      </c>
      <c r="D118" s="15">
        <f t="shared" ref="D118:D119" si="42">SUM(C118*14)</f>
        <v>462</v>
      </c>
      <c r="E118" s="14">
        <v>32.479999999999997</v>
      </c>
      <c r="F118" s="16">
        <v>964.4</v>
      </c>
      <c r="G118" s="16">
        <f t="shared" ref="G118:G119" si="43">SUM((F118/100)*14)</f>
        <v>135.01599999999999</v>
      </c>
      <c r="H118" s="17">
        <f t="shared" ref="H118:H119" si="44">SUM(F118/100)</f>
        <v>9.6440000000000001</v>
      </c>
      <c r="I118" s="18">
        <f>SUM(H118*J6)</f>
        <v>0</v>
      </c>
      <c r="J118" s="27">
        <f t="shared" ref="J118:J119" si="45">SUM(I118*14)</f>
        <v>0</v>
      </c>
    </row>
    <row r="119" spans="1:10" ht="15.75" thickBot="1" x14ac:dyDescent="0.3">
      <c r="A119" s="28" t="s">
        <v>9</v>
      </c>
      <c r="B119" s="29" t="s">
        <v>106</v>
      </c>
      <c r="C119" s="29">
        <v>14</v>
      </c>
      <c r="D119" s="30">
        <f t="shared" si="42"/>
        <v>196</v>
      </c>
      <c r="E119" s="36">
        <v>56.7</v>
      </c>
      <c r="F119" s="31">
        <v>1409.05</v>
      </c>
      <c r="G119" s="31">
        <f t="shared" si="43"/>
        <v>197.267</v>
      </c>
      <c r="H119" s="32">
        <f t="shared" si="44"/>
        <v>14.090499999999999</v>
      </c>
      <c r="I119" s="33">
        <f>SUM(H119*J6)</f>
        <v>0</v>
      </c>
      <c r="J119" s="27">
        <f t="shared" si="45"/>
        <v>0</v>
      </c>
    </row>
    <row r="120" spans="1:10" ht="15.75" thickBot="1" x14ac:dyDescent="0.3">
      <c r="A120" s="40"/>
      <c r="D120" s="4"/>
      <c r="E120" s="41"/>
      <c r="F120"/>
      <c r="G120" s="3"/>
    </row>
    <row r="121" spans="1:10" ht="15.75" thickBot="1" x14ac:dyDescent="0.3">
      <c r="A121" s="87" t="s">
        <v>107</v>
      </c>
      <c r="B121" s="88"/>
      <c r="D121" s="4"/>
      <c r="F121"/>
    </row>
    <row r="122" spans="1:10" x14ac:dyDescent="0.25">
      <c r="A122" s="21" t="s">
        <v>12</v>
      </c>
      <c r="B122" s="22" t="s">
        <v>13</v>
      </c>
      <c r="C122" s="22" t="s">
        <v>14</v>
      </c>
      <c r="D122" s="22" t="s">
        <v>19</v>
      </c>
      <c r="E122" s="22" t="s">
        <v>15</v>
      </c>
      <c r="F122" s="23" t="s">
        <v>16</v>
      </c>
      <c r="G122" s="24" t="s">
        <v>21</v>
      </c>
      <c r="H122" s="24" t="s">
        <v>20</v>
      </c>
      <c r="I122" s="24" t="s">
        <v>17</v>
      </c>
      <c r="J122" s="25" t="s">
        <v>18</v>
      </c>
    </row>
    <row r="123" spans="1:10" x14ac:dyDescent="0.25">
      <c r="A123" s="26" t="s">
        <v>1</v>
      </c>
      <c r="B123" s="14" t="s">
        <v>108</v>
      </c>
      <c r="C123" s="14">
        <v>350</v>
      </c>
      <c r="D123" s="15">
        <f>SUM(C123*20)</f>
        <v>7000</v>
      </c>
      <c r="E123" s="19">
        <v>2.52</v>
      </c>
      <c r="F123" s="16">
        <v>36.5</v>
      </c>
      <c r="G123" s="16">
        <f>SUM((F123/100)*20)</f>
        <v>7.3</v>
      </c>
      <c r="H123" s="17">
        <f>SUM(F123/100)</f>
        <v>0.36499999999999999</v>
      </c>
      <c r="I123" s="18">
        <f>SUM(H123*J6)</f>
        <v>0</v>
      </c>
      <c r="J123" s="27">
        <f>SUM(I123*20)</f>
        <v>0</v>
      </c>
    </row>
    <row r="124" spans="1:10" x14ac:dyDescent="0.25">
      <c r="A124" s="26" t="s">
        <v>2</v>
      </c>
      <c r="B124" s="14" t="s">
        <v>111</v>
      </c>
      <c r="C124" s="14">
        <v>300</v>
      </c>
      <c r="D124" s="15">
        <f t="shared" ref="D124:D127" si="46">SUM(C124*20)</f>
        <v>6000</v>
      </c>
      <c r="E124" s="19">
        <v>3.26</v>
      </c>
      <c r="F124" s="16">
        <v>47.95</v>
      </c>
      <c r="G124" s="16">
        <f t="shared" ref="G124:G127" si="47">SUM((F124/100)*20)</f>
        <v>9.59</v>
      </c>
      <c r="H124" s="17">
        <f t="shared" ref="H124:H127" si="48">SUM(F124/100)</f>
        <v>0.47950000000000004</v>
      </c>
      <c r="I124" s="18">
        <f>SUM(H124*J6)</f>
        <v>0</v>
      </c>
      <c r="J124" s="27">
        <f t="shared" ref="J124:J127" si="49">SUM(I124*20)</f>
        <v>0</v>
      </c>
    </row>
    <row r="125" spans="1:10" x14ac:dyDescent="0.25">
      <c r="A125" s="38" t="s">
        <v>3</v>
      </c>
      <c r="B125" s="14" t="s">
        <v>112</v>
      </c>
      <c r="C125" s="14">
        <v>200</v>
      </c>
      <c r="D125" s="15">
        <f t="shared" si="46"/>
        <v>4000</v>
      </c>
      <c r="E125" s="19">
        <v>5.14</v>
      </c>
      <c r="F125" s="16">
        <v>63</v>
      </c>
      <c r="G125" s="16">
        <f t="shared" si="47"/>
        <v>12.6</v>
      </c>
      <c r="H125" s="17">
        <f t="shared" si="48"/>
        <v>0.63</v>
      </c>
      <c r="I125" s="18">
        <f>SUM(H125*J6)</f>
        <v>0</v>
      </c>
      <c r="J125" s="27">
        <f t="shared" si="49"/>
        <v>0</v>
      </c>
    </row>
    <row r="126" spans="1:10" x14ac:dyDescent="0.25">
      <c r="A126" s="26" t="s">
        <v>4</v>
      </c>
      <c r="B126" s="14" t="s">
        <v>113</v>
      </c>
      <c r="C126" s="14">
        <v>165</v>
      </c>
      <c r="D126" s="15">
        <f t="shared" si="46"/>
        <v>3300</v>
      </c>
      <c r="E126" s="19">
        <v>6.68</v>
      </c>
      <c r="F126" s="16">
        <v>73.150000000000006</v>
      </c>
      <c r="G126" s="16">
        <f t="shared" si="47"/>
        <v>14.63</v>
      </c>
      <c r="H126" s="17">
        <f t="shared" si="48"/>
        <v>0.73150000000000004</v>
      </c>
      <c r="I126" s="18">
        <f>SUM(H126*J6)</f>
        <v>0</v>
      </c>
      <c r="J126" s="27">
        <f t="shared" si="49"/>
        <v>0</v>
      </c>
    </row>
    <row r="127" spans="1:10" ht="15.75" thickBot="1" x14ac:dyDescent="0.3">
      <c r="A127" s="28" t="s">
        <v>5</v>
      </c>
      <c r="B127" s="29" t="s">
        <v>114</v>
      </c>
      <c r="C127" s="29">
        <v>111</v>
      </c>
      <c r="D127" s="30">
        <f t="shared" si="46"/>
        <v>2220</v>
      </c>
      <c r="E127" s="35">
        <v>10.36</v>
      </c>
      <c r="F127" s="31">
        <v>105.9</v>
      </c>
      <c r="G127" s="31">
        <f t="shared" si="47"/>
        <v>21.180000000000003</v>
      </c>
      <c r="H127" s="32">
        <f t="shared" si="48"/>
        <v>1.0590000000000002</v>
      </c>
      <c r="I127" s="33">
        <f>SUM(H127*J6)</f>
        <v>0</v>
      </c>
      <c r="J127" s="34">
        <f t="shared" si="49"/>
        <v>0</v>
      </c>
    </row>
    <row r="128" spans="1:10" ht="15.75" thickBot="1" x14ac:dyDescent="0.3">
      <c r="A128" s="40"/>
      <c r="D128" s="4"/>
      <c r="E128" s="41"/>
      <c r="F128"/>
      <c r="G128" s="3"/>
    </row>
    <row r="129" spans="1:11" ht="15.75" thickBot="1" x14ac:dyDescent="0.3">
      <c r="A129" s="87" t="s">
        <v>110</v>
      </c>
      <c r="B129" s="88"/>
      <c r="F129"/>
    </row>
    <row r="130" spans="1:11" x14ac:dyDescent="0.25">
      <c r="A130" s="21" t="s">
        <v>12</v>
      </c>
      <c r="B130" s="22" t="s">
        <v>13</v>
      </c>
      <c r="C130" s="22" t="s">
        <v>14</v>
      </c>
      <c r="D130" s="22" t="s">
        <v>19</v>
      </c>
      <c r="E130" s="22" t="s">
        <v>15</v>
      </c>
      <c r="F130" s="23" t="s">
        <v>16</v>
      </c>
      <c r="G130" s="24" t="s">
        <v>21</v>
      </c>
      <c r="H130" s="24" t="s">
        <v>20</v>
      </c>
      <c r="I130" s="24" t="s">
        <v>17</v>
      </c>
      <c r="J130" s="25" t="s">
        <v>18</v>
      </c>
    </row>
    <row r="131" spans="1:11" ht="15.75" thickBot="1" x14ac:dyDescent="0.3">
      <c r="A131" s="28" t="s">
        <v>1</v>
      </c>
      <c r="B131" s="29" t="s">
        <v>109</v>
      </c>
      <c r="C131" s="29">
        <v>350</v>
      </c>
      <c r="D131" s="30">
        <f>SUM(C131*10)</f>
        <v>3500</v>
      </c>
      <c r="E131" s="29">
        <v>1.31</v>
      </c>
      <c r="F131" s="31">
        <v>36.5</v>
      </c>
      <c r="G131" s="31">
        <f>SUM((F131/100)*10)</f>
        <v>3.65</v>
      </c>
      <c r="H131" s="32">
        <f>SUM(F131/100)</f>
        <v>0.36499999999999999</v>
      </c>
      <c r="I131" s="33">
        <f>SUM(H131*J6)</f>
        <v>0</v>
      </c>
      <c r="J131" s="34">
        <f>SUM(I131*10)</f>
        <v>0</v>
      </c>
    </row>
    <row r="132" spans="1:11" ht="15.75" thickBot="1" x14ac:dyDescent="0.3">
      <c r="A132" s="40"/>
      <c r="D132" s="4"/>
      <c r="G132" s="3"/>
    </row>
    <row r="133" spans="1:11" ht="15.75" thickBot="1" x14ac:dyDescent="0.3">
      <c r="A133" s="87" t="s">
        <v>115</v>
      </c>
      <c r="B133" s="88"/>
    </row>
    <row r="134" spans="1:11" x14ac:dyDescent="0.25">
      <c r="A134" s="21" t="s">
        <v>12</v>
      </c>
      <c r="B134" s="22" t="s">
        <v>13</v>
      </c>
      <c r="C134" s="22" t="s">
        <v>14</v>
      </c>
      <c r="D134" s="22" t="s">
        <v>19</v>
      </c>
      <c r="E134" s="22" t="s">
        <v>15</v>
      </c>
      <c r="F134" s="24" t="s">
        <v>16</v>
      </c>
      <c r="G134" s="24" t="s">
        <v>21</v>
      </c>
      <c r="H134" s="24" t="s">
        <v>20</v>
      </c>
      <c r="I134" s="24" t="s">
        <v>17</v>
      </c>
      <c r="J134" s="25" t="s">
        <v>18</v>
      </c>
    </row>
    <row r="135" spans="1:11" x14ac:dyDescent="0.25">
      <c r="A135" s="26" t="s">
        <v>7</v>
      </c>
      <c r="B135" s="14" t="s">
        <v>117</v>
      </c>
      <c r="C135" s="14">
        <v>113</v>
      </c>
      <c r="D135" s="15">
        <f>SUM(C135*10)</f>
        <v>1130</v>
      </c>
      <c r="E135" s="14">
        <v>4.87</v>
      </c>
      <c r="F135" s="16">
        <v>247</v>
      </c>
      <c r="G135" s="16">
        <f>SUM((F135/100)*10)</f>
        <v>24.700000000000003</v>
      </c>
      <c r="H135" s="17">
        <f>SUM(F135/100)</f>
        <v>2.4700000000000002</v>
      </c>
      <c r="I135" s="18">
        <f>SUM(H135*J6)</f>
        <v>0</v>
      </c>
      <c r="J135" s="27">
        <f>SUM(I135*10)</f>
        <v>0</v>
      </c>
    </row>
    <row r="136" spans="1:11" x14ac:dyDescent="0.25">
      <c r="A136" s="38" t="s">
        <v>8</v>
      </c>
      <c r="B136" s="14" t="s">
        <v>119</v>
      </c>
      <c r="C136" s="14">
        <v>67</v>
      </c>
      <c r="D136" s="15">
        <f t="shared" ref="D136:D137" si="50">SUM(C136*10)</f>
        <v>670</v>
      </c>
      <c r="E136" s="14">
        <v>6.73</v>
      </c>
      <c r="F136" s="16">
        <v>331.55</v>
      </c>
      <c r="G136" s="16">
        <f t="shared" ref="G136:G137" si="51">SUM((F136/100)*10)</f>
        <v>33.155000000000001</v>
      </c>
      <c r="H136" s="17">
        <f t="shared" ref="H136:H137" si="52">SUM(F136/100)</f>
        <v>3.3155000000000001</v>
      </c>
      <c r="I136" s="18">
        <f>SUM(H136*J6)</f>
        <v>0</v>
      </c>
      <c r="J136" s="27">
        <f t="shared" ref="J136:J137" si="53">SUM(I136*10)</f>
        <v>0</v>
      </c>
    </row>
    <row r="137" spans="1:11" ht="15.75" thickBot="1" x14ac:dyDescent="0.3">
      <c r="A137" s="28" t="s">
        <v>28</v>
      </c>
      <c r="B137" s="29" t="s">
        <v>120</v>
      </c>
      <c r="C137" s="29">
        <v>33</v>
      </c>
      <c r="D137" s="30">
        <f t="shared" si="50"/>
        <v>330</v>
      </c>
      <c r="E137" s="36">
        <v>13.44</v>
      </c>
      <c r="F137" s="31">
        <v>476.65</v>
      </c>
      <c r="G137" s="53">
        <f t="shared" si="51"/>
        <v>47.664999999999999</v>
      </c>
      <c r="H137" s="32">
        <f t="shared" si="52"/>
        <v>4.7664999999999997</v>
      </c>
      <c r="I137" s="33">
        <f>SUM(H137*J6)</f>
        <v>0</v>
      </c>
      <c r="J137" s="34">
        <f t="shared" si="53"/>
        <v>0</v>
      </c>
    </row>
    <row r="138" spans="1:11" ht="15.75" thickBot="1" x14ac:dyDescent="0.3">
      <c r="A138" s="40"/>
      <c r="D138" s="4"/>
      <c r="F138"/>
      <c r="G138" s="54"/>
    </row>
    <row r="139" spans="1:11" ht="15.75" thickBot="1" x14ac:dyDescent="0.3">
      <c r="A139" s="87" t="s">
        <v>116</v>
      </c>
      <c r="B139" s="88"/>
      <c r="F139"/>
    </row>
    <row r="140" spans="1:11" x14ac:dyDescent="0.25">
      <c r="A140" s="21" t="s">
        <v>12</v>
      </c>
      <c r="B140" s="22" t="s">
        <v>13</v>
      </c>
      <c r="C140" s="22" t="s">
        <v>14</v>
      </c>
      <c r="D140" s="22" t="s">
        <v>19</v>
      </c>
      <c r="E140" s="22" t="s">
        <v>15</v>
      </c>
      <c r="F140" s="23" t="s">
        <v>16</v>
      </c>
      <c r="G140" s="24" t="s">
        <v>21</v>
      </c>
      <c r="H140" s="24" t="s">
        <v>20</v>
      </c>
      <c r="I140" s="24" t="s">
        <v>17</v>
      </c>
      <c r="J140" s="25" t="s">
        <v>18</v>
      </c>
    </row>
    <row r="141" spans="1:11" x14ac:dyDescent="0.25">
      <c r="A141" s="26" t="s">
        <v>7</v>
      </c>
      <c r="B141" s="14" t="s">
        <v>118</v>
      </c>
      <c r="C141" s="14">
        <v>113</v>
      </c>
      <c r="D141" s="15">
        <f t="shared" ref="D141:D143" si="54">SUM(C141*10)</f>
        <v>1130</v>
      </c>
      <c r="E141" s="14">
        <v>4.87</v>
      </c>
      <c r="F141" s="16">
        <v>264.60000000000002</v>
      </c>
      <c r="G141" s="16">
        <f>SUM((F141/100)*10)</f>
        <v>26.460000000000004</v>
      </c>
      <c r="H141" s="17">
        <f>SUM(F141/100)</f>
        <v>2.6460000000000004</v>
      </c>
      <c r="I141" s="18">
        <f>SUM(H141*J6)</f>
        <v>0</v>
      </c>
      <c r="J141" s="27">
        <f>SUM(I141*10)</f>
        <v>0</v>
      </c>
    </row>
    <row r="142" spans="1:11" x14ac:dyDescent="0.25">
      <c r="A142" s="38" t="s">
        <v>8</v>
      </c>
      <c r="B142" s="14" t="s">
        <v>121</v>
      </c>
      <c r="C142" s="14">
        <v>67</v>
      </c>
      <c r="D142" s="15">
        <f t="shared" si="54"/>
        <v>670</v>
      </c>
      <c r="E142" s="14">
        <v>6.73</v>
      </c>
      <c r="F142" s="16">
        <v>355.55</v>
      </c>
      <c r="G142" s="16">
        <f t="shared" ref="G142:G143" si="55">SUM((F142/100)*10)</f>
        <v>35.555000000000007</v>
      </c>
      <c r="H142" s="17">
        <f t="shared" ref="H142:H143" si="56">SUM(F142/100)</f>
        <v>3.5555000000000003</v>
      </c>
      <c r="I142" s="18">
        <f>SUM(H142*J6)</f>
        <v>0</v>
      </c>
      <c r="J142" s="27">
        <f t="shared" ref="J142:J143" si="57">SUM(I142*10)</f>
        <v>0</v>
      </c>
    </row>
    <row r="143" spans="1:11" ht="15.75" thickBot="1" x14ac:dyDescent="0.3">
      <c r="A143" s="28" t="s">
        <v>28</v>
      </c>
      <c r="B143" s="29" t="s">
        <v>122</v>
      </c>
      <c r="C143" s="29">
        <v>0</v>
      </c>
      <c r="D143" s="30">
        <f t="shared" si="54"/>
        <v>0</v>
      </c>
      <c r="E143" s="36">
        <v>13.44</v>
      </c>
      <c r="F143" s="91">
        <v>509.78</v>
      </c>
      <c r="G143" s="53">
        <f t="shared" si="55"/>
        <v>50.977999999999994</v>
      </c>
      <c r="H143" s="32">
        <f t="shared" si="56"/>
        <v>5.0977999999999994</v>
      </c>
      <c r="I143" s="33">
        <f>SUM(H143*J6)</f>
        <v>0</v>
      </c>
      <c r="J143" s="34">
        <f t="shared" si="57"/>
        <v>0</v>
      </c>
      <c r="K143" s="59"/>
    </row>
    <row r="144" spans="1:11" ht="15.75" thickBot="1" x14ac:dyDescent="0.3">
      <c r="A144" s="58" t="s">
        <v>128</v>
      </c>
      <c r="B144" s="56"/>
      <c r="D144" s="4"/>
      <c r="F144"/>
      <c r="G144" s="54"/>
    </row>
    <row r="145" spans="1:10" ht="15.75" thickBot="1" x14ac:dyDescent="0.3">
      <c r="A145" s="87" t="s">
        <v>123</v>
      </c>
      <c r="B145" s="88"/>
      <c r="F145"/>
    </row>
    <row r="146" spans="1:10" x14ac:dyDescent="0.25">
      <c r="A146" s="21" t="s">
        <v>12</v>
      </c>
      <c r="B146" s="22" t="s">
        <v>13</v>
      </c>
      <c r="C146" s="22" t="s">
        <v>14</v>
      </c>
      <c r="D146" s="22" t="s">
        <v>19</v>
      </c>
      <c r="E146" s="22" t="s">
        <v>15</v>
      </c>
      <c r="F146" s="23" t="s">
        <v>16</v>
      </c>
      <c r="G146" s="24" t="s">
        <v>21</v>
      </c>
      <c r="H146" s="24" t="s">
        <v>20</v>
      </c>
      <c r="I146" s="24" t="s">
        <v>17</v>
      </c>
      <c r="J146" s="25" t="s">
        <v>18</v>
      </c>
    </row>
    <row r="147" spans="1:10" x14ac:dyDescent="0.25">
      <c r="A147" s="26" t="s">
        <v>8</v>
      </c>
      <c r="B147" s="14" t="s">
        <v>125</v>
      </c>
      <c r="C147" s="14">
        <v>67</v>
      </c>
      <c r="D147" s="15">
        <f>SUM(C147*10)</f>
        <v>670</v>
      </c>
      <c r="E147" s="14">
        <v>10.56</v>
      </c>
      <c r="F147" s="16">
        <v>489.4</v>
      </c>
      <c r="G147" s="16">
        <f>SUM((F147/100)*10)</f>
        <v>48.94</v>
      </c>
      <c r="H147" s="17">
        <f>SUM(F147/100)</f>
        <v>4.8940000000000001</v>
      </c>
      <c r="I147" s="18">
        <f>SUM(H147*J6)</f>
        <v>0</v>
      </c>
      <c r="J147" s="27">
        <f>SUM(I147*10)</f>
        <v>0</v>
      </c>
    </row>
    <row r="148" spans="1:10" ht="15.75" thickBot="1" x14ac:dyDescent="0.3">
      <c r="A148" s="51" t="s">
        <v>28</v>
      </c>
      <c r="B148" s="29" t="s">
        <v>126</v>
      </c>
      <c r="C148" s="29">
        <v>33</v>
      </c>
      <c r="D148" s="30">
        <f t="shared" ref="D148" si="58">SUM(C148*10)</f>
        <v>330</v>
      </c>
      <c r="E148" s="36">
        <v>23.2</v>
      </c>
      <c r="F148" s="31">
        <v>933.9</v>
      </c>
      <c r="G148" s="53">
        <f>SUM((F148/100)*10)</f>
        <v>93.39</v>
      </c>
      <c r="H148" s="32">
        <f t="shared" ref="H148" si="59">SUM(F148/100)</f>
        <v>9.3390000000000004</v>
      </c>
      <c r="I148" s="33">
        <f>SUM(H148*J6)</f>
        <v>0</v>
      </c>
      <c r="J148" s="34">
        <f t="shared" ref="J148" si="60">SUM(I148*10)</f>
        <v>0</v>
      </c>
    </row>
    <row r="149" spans="1:10" ht="15.75" thickBot="1" x14ac:dyDescent="0.3">
      <c r="A149" s="40"/>
      <c r="D149" s="4"/>
      <c r="F149"/>
      <c r="G149" s="54"/>
    </row>
    <row r="150" spans="1:10" ht="15.75" thickBot="1" x14ac:dyDescent="0.3">
      <c r="A150" s="87" t="s">
        <v>124</v>
      </c>
      <c r="B150" s="88"/>
      <c r="C150" s="57"/>
      <c r="D150" s="52"/>
      <c r="F150"/>
    </row>
    <row r="151" spans="1:10" x14ac:dyDescent="0.25">
      <c r="A151" s="21" t="s">
        <v>12</v>
      </c>
      <c r="B151" s="22" t="s">
        <v>13</v>
      </c>
      <c r="C151" s="22" t="s">
        <v>14</v>
      </c>
      <c r="D151" s="22" t="s">
        <v>19</v>
      </c>
      <c r="E151" s="22" t="s">
        <v>15</v>
      </c>
      <c r="F151" s="23" t="s">
        <v>16</v>
      </c>
      <c r="G151" s="24" t="s">
        <v>21</v>
      </c>
      <c r="H151" s="24" t="s">
        <v>20</v>
      </c>
      <c r="I151" s="24" t="s">
        <v>17</v>
      </c>
      <c r="J151" s="25" t="s">
        <v>18</v>
      </c>
    </row>
    <row r="152" spans="1:10" ht="15.75" thickBot="1" x14ac:dyDescent="0.3">
      <c r="A152" s="14" t="s">
        <v>8</v>
      </c>
      <c r="B152" s="14" t="s">
        <v>127</v>
      </c>
      <c r="C152" s="14">
        <v>67</v>
      </c>
      <c r="D152" s="15">
        <f t="shared" ref="D152" si="61">SUM(C152*10)</f>
        <v>670</v>
      </c>
      <c r="E152" s="14">
        <v>10.56</v>
      </c>
      <c r="F152" s="92">
        <v>523.41999999999996</v>
      </c>
      <c r="G152" s="31">
        <f>SUM((F152/100)*10)</f>
        <v>52.341999999999999</v>
      </c>
      <c r="H152" s="32">
        <f>SUM(F152/100)</f>
        <v>5.2341999999999995</v>
      </c>
      <c r="I152" s="33">
        <f>SUM(H152*J6)</f>
        <v>0</v>
      </c>
      <c r="J152" s="34">
        <f>SUM(I152*10)</f>
        <v>0</v>
      </c>
    </row>
    <row r="153" spans="1:10" ht="15.75" thickBot="1" x14ac:dyDescent="0.3">
      <c r="A153" s="29" t="s">
        <v>28</v>
      </c>
      <c r="B153" s="29" t="s">
        <v>140</v>
      </c>
      <c r="C153" s="29">
        <v>26</v>
      </c>
      <c r="D153" s="30">
        <v>260</v>
      </c>
      <c r="E153" s="29">
        <v>23.2</v>
      </c>
      <c r="F153" s="91">
        <v>998.82</v>
      </c>
      <c r="G153" s="31">
        <f>SUM((F153/100)*10)</f>
        <v>99.882000000000005</v>
      </c>
      <c r="H153" s="32">
        <f>SUM(F153/100)</f>
        <v>9.9882000000000009</v>
      </c>
      <c r="I153" s="33">
        <f>SUM(H153*J7)</f>
        <v>0</v>
      </c>
      <c r="J153" s="34">
        <f>SUM(I153*10)</f>
        <v>0</v>
      </c>
    </row>
    <row r="154" spans="1:10" x14ac:dyDescent="0.25">
      <c r="A154" s="58" t="s">
        <v>128</v>
      </c>
      <c r="B154" s="56"/>
      <c r="D154" s="4"/>
      <c r="E154" s="6"/>
      <c r="G154" s="3"/>
      <c r="I154" s="3"/>
    </row>
    <row r="155" spans="1:10" x14ac:dyDescent="0.25">
      <c r="A155" s="44"/>
      <c r="B155" s="44"/>
      <c r="C155" s="44"/>
      <c r="D155" s="44"/>
      <c r="E155" s="44"/>
      <c r="F155" s="45"/>
      <c r="G155" s="9"/>
      <c r="H155" s="9"/>
      <c r="I155" s="9"/>
      <c r="J155" s="9"/>
    </row>
    <row r="156" spans="1:10" x14ac:dyDescent="0.25">
      <c r="A156" s="1"/>
      <c r="D156" s="4"/>
      <c r="E156" s="6"/>
      <c r="F156" s="39"/>
      <c r="G156" s="3"/>
    </row>
    <row r="157" spans="1:10" x14ac:dyDescent="0.25">
      <c r="A157" s="1"/>
      <c r="D157" s="4"/>
      <c r="E157" s="6"/>
      <c r="F157" s="39"/>
      <c r="G157" s="3"/>
    </row>
    <row r="158" spans="1:10" x14ac:dyDescent="0.25">
      <c r="A158" s="1"/>
      <c r="D158" s="4"/>
      <c r="E158" s="6"/>
      <c r="F158" s="39"/>
      <c r="G158" s="3"/>
    </row>
    <row r="159" spans="1:10" x14ac:dyDescent="0.25">
      <c r="A159" s="1"/>
      <c r="D159" s="4"/>
      <c r="E159" s="6"/>
      <c r="F159" s="39"/>
      <c r="G159" s="3"/>
    </row>
    <row r="160" spans="1:10" x14ac:dyDescent="0.25">
      <c r="D160" s="4"/>
    </row>
    <row r="161" spans="1:10" x14ac:dyDescent="0.25">
      <c r="A161" s="42"/>
      <c r="B161" s="43"/>
      <c r="D161" s="4"/>
    </row>
    <row r="162" spans="1:10" x14ac:dyDescent="0.25">
      <c r="A162" s="44"/>
      <c r="B162" s="44"/>
      <c r="C162" s="44"/>
      <c r="D162" s="44"/>
      <c r="E162" s="44"/>
      <c r="F162" s="45"/>
      <c r="G162" s="9"/>
      <c r="H162" s="9"/>
      <c r="I162" s="9"/>
      <c r="J162" s="9"/>
    </row>
    <row r="163" spans="1:10" x14ac:dyDescent="0.25">
      <c r="A163" s="1"/>
      <c r="D163" s="4"/>
      <c r="F163" s="46"/>
      <c r="G163" s="3"/>
    </row>
    <row r="164" spans="1:10" x14ac:dyDescent="0.25">
      <c r="A164" s="1"/>
      <c r="D164" s="4"/>
      <c r="F164" s="39"/>
      <c r="G164" s="3"/>
    </row>
    <row r="165" spans="1:10" x14ac:dyDescent="0.25">
      <c r="A165" s="1"/>
      <c r="D165" s="4"/>
      <c r="F165" s="46"/>
      <c r="G165" s="3"/>
    </row>
    <row r="166" spans="1:10" x14ac:dyDescent="0.25">
      <c r="A166" s="1"/>
      <c r="D166" s="4"/>
      <c r="F166" s="46"/>
      <c r="G166" s="3"/>
    </row>
    <row r="167" spans="1:10" x14ac:dyDescent="0.25">
      <c r="A167" s="1"/>
      <c r="D167" s="4"/>
      <c r="F167" s="46"/>
      <c r="G167" s="3"/>
    </row>
    <row r="168" spans="1:10" x14ac:dyDescent="0.25">
      <c r="A168" s="1"/>
      <c r="D168" s="4"/>
      <c r="F168" s="46"/>
      <c r="G168" s="3"/>
    </row>
    <row r="169" spans="1:10" x14ac:dyDescent="0.25">
      <c r="A169" s="1"/>
      <c r="D169" s="4"/>
      <c r="F169" s="46"/>
      <c r="G169" s="3"/>
    </row>
    <row r="170" spans="1:10" x14ac:dyDescent="0.25">
      <c r="A170" s="1"/>
      <c r="D170" s="4"/>
      <c r="F170" s="39"/>
      <c r="G170" s="3"/>
    </row>
    <row r="171" spans="1:10" x14ac:dyDescent="0.25">
      <c r="A171" s="1"/>
      <c r="D171" s="4"/>
      <c r="F171" s="39"/>
      <c r="G171" s="3"/>
    </row>
    <row r="172" spans="1:10" x14ac:dyDescent="0.25">
      <c r="A172" s="1"/>
      <c r="D172" s="4"/>
      <c r="F172" s="39"/>
      <c r="G172" s="3"/>
    </row>
    <row r="173" spans="1:10" x14ac:dyDescent="0.25">
      <c r="A173" s="1"/>
      <c r="D173" s="4"/>
      <c r="F173" s="39"/>
      <c r="G173" s="3"/>
    </row>
    <row r="175" spans="1:10" x14ac:dyDescent="0.25">
      <c r="A175" s="42"/>
      <c r="B175" s="43"/>
    </row>
    <row r="176" spans="1:10" x14ac:dyDescent="0.25">
      <c r="A176" s="44"/>
      <c r="B176" s="44"/>
      <c r="C176" s="44"/>
      <c r="D176" s="44"/>
      <c r="E176" s="44"/>
      <c r="F176" s="45"/>
      <c r="G176" s="9"/>
      <c r="H176" s="9"/>
      <c r="I176" s="9"/>
      <c r="J176" s="9"/>
    </row>
    <row r="177" spans="1:10" x14ac:dyDescent="0.25">
      <c r="A177" s="1"/>
      <c r="D177" s="4"/>
      <c r="E177" s="41"/>
      <c r="F177" s="46"/>
      <c r="G177" s="3"/>
    </row>
    <row r="178" spans="1:10" x14ac:dyDescent="0.25">
      <c r="A178" s="1"/>
      <c r="D178" s="4"/>
      <c r="E178" s="41"/>
      <c r="F178" s="46"/>
      <c r="G178" s="3"/>
    </row>
    <row r="179" spans="1:10" x14ac:dyDescent="0.25">
      <c r="A179" s="1"/>
      <c r="D179" s="4"/>
      <c r="E179" s="41"/>
      <c r="F179" s="46"/>
      <c r="G179" s="3"/>
    </row>
    <row r="180" spans="1:10" x14ac:dyDescent="0.25">
      <c r="A180" s="1"/>
      <c r="D180" s="4"/>
      <c r="E180" s="41"/>
      <c r="F180" s="46"/>
      <c r="G180" s="3"/>
    </row>
    <row r="181" spans="1:10" x14ac:dyDescent="0.25">
      <c r="A181" s="1"/>
      <c r="D181" s="4"/>
      <c r="E181" s="41"/>
      <c r="F181" s="46"/>
      <c r="G181" s="3"/>
    </row>
    <row r="182" spans="1:10" x14ac:dyDescent="0.25">
      <c r="A182" s="1"/>
      <c r="D182" s="4"/>
      <c r="E182" s="41"/>
      <c r="F182" s="39"/>
      <c r="G182" s="3"/>
    </row>
    <row r="183" spans="1:10" x14ac:dyDescent="0.25">
      <c r="A183" s="1"/>
      <c r="D183" s="4"/>
      <c r="E183" s="41"/>
      <c r="F183" s="39"/>
      <c r="G183" s="3"/>
    </row>
    <row r="184" spans="1:10" x14ac:dyDescent="0.25">
      <c r="A184" s="1"/>
      <c r="D184" s="4"/>
      <c r="E184" s="41"/>
      <c r="F184" s="39"/>
      <c r="G184" s="3"/>
    </row>
    <row r="185" spans="1:10" x14ac:dyDescent="0.25">
      <c r="A185" s="1"/>
      <c r="D185" s="4"/>
      <c r="E185" s="41"/>
      <c r="F185" s="39"/>
      <c r="G185" s="3"/>
    </row>
    <row r="187" spans="1:10" x14ac:dyDescent="0.25">
      <c r="A187" s="42"/>
      <c r="B187" s="43"/>
    </row>
    <row r="188" spans="1:10" x14ac:dyDescent="0.25">
      <c r="A188" s="44"/>
      <c r="B188" s="44"/>
      <c r="C188" s="44"/>
      <c r="D188" s="44"/>
      <c r="E188" s="44"/>
      <c r="F188" s="45"/>
      <c r="G188" s="9"/>
      <c r="H188" s="9"/>
      <c r="I188" s="9"/>
      <c r="J188" s="9"/>
    </row>
    <row r="189" spans="1:10" x14ac:dyDescent="0.25">
      <c r="A189" s="1"/>
      <c r="D189" s="4"/>
      <c r="E189" s="41"/>
      <c r="F189" s="47"/>
      <c r="G189" s="3"/>
    </row>
    <row r="190" spans="1:10" x14ac:dyDescent="0.25">
      <c r="A190" s="1"/>
      <c r="D190" s="4"/>
      <c r="E190" s="41"/>
      <c r="F190" s="48"/>
      <c r="G190" s="3"/>
    </row>
    <row r="191" spans="1:10" x14ac:dyDescent="0.25">
      <c r="A191" s="1"/>
      <c r="D191" s="4"/>
      <c r="E191" s="41"/>
      <c r="F191" s="48"/>
      <c r="G191" s="3"/>
    </row>
    <row r="192" spans="1:10" x14ac:dyDescent="0.25">
      <c r="A192" s="1"/>
      <c r="D192" s="4"/>
      <c r="E192" s="41"/>
      <c r="F192" s="48"/>
      <c r="G192" s="3"/>
    </row>
    <row r="193" spans="1:10" x14ac:dyDescent="0.25">
      <c r="A193" s="1"/>
      <c r="D193" s="4"/>
      <c r="E193" s="41"/>
      <c r="F193" s="47"/>
      <c r="G193" s="3"/>
    </row>
    <row r="194" spans="1:10" x14ac:dyDescent="0.25">
      <c r="A194" s="1"/>
      <c r="D194" s="4"/>
      <c r="E194" s="41"/>
      <c r="F194" s="47"/>
      <c r="G194" s="3"/>
    </row>
    <row r="195" spans="1:10" x14ac:dyDescent="0.25">
      <c r="A195" s="1"/>
      <c r="D195" s="4"/>
      <c r="E195" s="41"/>
      <c r="F195" s="47"/>
      <c r="G195" s="3"/>
    </row>
    <row r="196" spans="1:10" x14ac:dyDescent="0.25">
      <c r="A196" s="1"/>
      <c r="D196" s="4"/>
      <c r="E196" s="41"/>
      <c r="F196" s="47"/>
      <c r="G196" s="3"/>
    </row>
    <row r="197" spans="1:10" x14ac:dyDescent="0.25">
      <c r="A197" s="1"/>
      <c r="D197" s="4"/>
      <c r="E197" s="41"/>
      <c r="F197" s="47"/>
      <c r="G197" s="3"/>
    </row>
    <row r="198" spans="1:10" x14ac:dyDescent="0.25">
      <c r="A198" s="1"/>
      <c r="D198" s="4"/>
      <c r="E198" s="41"/>
      <c r="F198" s="47"/>
      <c r="G198" s="3"/>
    </row>
    <row r="200" spans="1:10" x14ac:dyDescent="0.25">
      <c r="A200" s="42"/>
      <c r="B200" s="43"/>
      <c r="C200" s="49"/>
      <c r="D200" s="50"/>
    </row>
    <row r="201" spans="1:10" x14ac:dyDescent="0.25">
      <c r="A201" s="44"/>
      <c r="B201" s="44"/>
      <c r="C201" s="44"/>
      <c r="D201" s="44"/>
      <c r="E201" s="44"/>
      <c r="F201" s="45"/>
      <c r="G201" s="9"/>
      <c r="H201" s="9"/>
      <c r="I201" s="9"/>
      <c r="J201" s="9"/>
    </row>
    <row r="202" spans="1:10" x14ac:dyDescent="0.25">
      <c r="A202" s="1"/>
      <c r="D202" s="4"/>
      <c r="F202" s="48"/>
      <c r="G202" s="3"/>
    </row>
    <row r="203" spans="1:10" x14ac:dyDescent="0.25">
      <c r="A203" s="1"/>
      <c r="D203" s="4"/>
      <c r="F203" s="48"/>
      <c r="G203" s="3"/>
    </row>
    <row r="204" spans="1:10" x14ac:dyDescent="0.25">
      <c r="A204" s="1"/>
      <c r="D204" s="4"/>
      <c r="F204" s="48"/>
      <c r="G204" s="3"/>
    </row>
    <row r="205" spans="1:10" x14ac:dyDescent="0.25">
      <c r="A205" s="1"/>
      <c r="D205" s="4"/>
      <c r="F205" s="48"/>
      <c r="G205" s="3"/>
    </row>
    <row r="206" spans="1:10" x14ac:dyDescent="0.25">
      <c r="A206" s="1"/>
      <c r="D206" s="4"/>
      <c r="F206" s="47"/>
      <c r="G206" s="3"/>
    </row>
    <row r="207" spans="1:10" x14ac:dyDescent="0.25">
      <c r="A207" s="1"/>
      <c r="D207" s="4"/>
      <c r="F207" s="47"/>
      <c r="G207" s="3"/>
    </row>
    <row r="209" spans="1:10" x14ac:dyDescent="0.25">
      <c r="A209" s="42"/>
      <c r="B209" s="43"/>
      <c r="C209" s="49"/>
      <c r="D209" s="50"/>
    </row>
    <row r="210" spans="1:10" x14ac:dyDescent="0.25">
      <c r="A210" s="44"/>
      <c r="B210" s="44"/>
      <c r="C210" s="44"/>
      <c r="D210" s="44"/>
      <c r="E210" s="44"/>
      <c r="F210" s="45"/>
      <c r="G210" s="9"/>
      <c r="H210" s="9"/>
      <c r="I210" s="9"/>
      <c r="J210" s="9"/>
    </row>
    <row r="211" spans="1:10" x14ac:dyDescent="0.25">
      <c r="A211" s="1"/>
      <c r="D211" s="4"/>
      <c r="E211" s="6"/>
      <c r="F211" s="47"/>
      <c r="G211" s="3"/>
    </row>
    <row r="212" spans="1:10" x14ac:dyDescent="0.25">
      <c r="A212" s="1"/>
      <c r="D212" s="4"/>
      <c r="E212" s="6"/>
      <c r="F212" s="47"/>
      <c r="G212" s="3"/>
    </row>
    <row r="213" spans="1:10" x14ac:dyDescent="0.25">
      <c r="A213" s="1"/>
      <c r="D213" s="4"/>
      <c r="E213" s="6"/>
      <c r="F213" s="47"/>
      <c r="G213" s="3"/>
    </row>
    <row r="215" spans="1:10" x14ac:dyDescent="0.25">
      <c r="A215" s="42"/>
      <c r="B215" s="43"/>
      <c r="D215" s="4"/>
    </row>
    <row r="216" spans="1:10" x14ac:dyDescent="0.25">
      <c r="A216" s="44"/>
      <c r="B216" s="44"/>
      <c r="C216" s="44"/>
      <c r="D216" s="44"/>
      <c r="E216" s="44"/>
      <c r="F216" s="45"/>
      <c r="G216" s="9"/>
      <c r="H216" s="9"/>
      <c r="I216" s="9"/>
      <c r="J216" s="9"/>
    </row>
    <row r="217" spans="1:10" x14ac:dyDescent="0.25">
      <c r="A217" s="1"/>
      <c r="D217" s="4"/>
      <c r="F217" s="47"/>
      <c r="G217" s="3"/>
    </row>
    <row r="218" spans="1:10" x14ac:dyDescent="0.25">
      <c r="A218" s="1"/>
      <c r="D218" s="4"/>
      <c r="F218" s="47"/>
      <c r="G218" s="3"/>
    </row>
    <row r="219" spans="1:10" x14ac:dyDescent="0.25">
      <c r="A219" s="1"/>
      <c r="D219" s="4"/>
      <c r="F219" s="48"/>
      <c r="G219" s="3"/>
    </row>
    <row r="220" spans="1:10" x14ac:dyDescent="0.25">
      <c r="A220" s="1"/>
      <c r="D220" s="4"/>
      <c r="F220" s="48"/>
      <c r="G220" s="3"/>
    </row>
    <row r="221" spans="1:10" x14ac:dyDescent="0.25">
      <c r="A221" s="1"/>
      <c r="D221" s="4"/>
      <c r="F221" s="48"/>
      <c r="G221" s="3"/>
    </row>
    <row r="222" spans="1:10" x14ac:dyDescent="0.25">
      <c r="A222" s="1"/>
      <c r="D222" s="4"/>
      <c r="F222" s="48"/>
      <c r="G222" s="3"/>
    </row>
    <row r="223" spans="1:10" x14ac:dyDescent="0.25">
      <c r="A223" s="1"/>
      <c r="D223" s="4"/>
      <c r="F223" s="47"/>
      <c r="G223" s="3"/>
    </row>
    <row r="224" spans="1:10" x14ac:dyDescent="0.25">
      <c r="A224" s="1"/>
      <c r="D224" s="4"/>
      <c r="F224" s="47"/>
      <c r="G224" s="3"/>
    </row>
    <row r="225" spans="1:10" x14ac:dyDescent="0.25">
      <c r="A225" s="1"/>
      <c r="D225" s="4"/>
      <c r="F225" s="47"/>
      <c r="G225" s="3"/>
    </row>
    <row r="226" spans="1:10" x14ac:dyDescent="0.25">
      <c r="A226" s="1"/>
      <c r="D226" s="4"/>
      <c r="F226" s="47"/>
      <c r="G226" s="3"/>
    </row>
    <row r="227" spans="1:10" x14ac:dyDescent="0.25">
      <c r="A227" s="1"/>
      <c r="D227" s="4"/>
      <c r="F227" s="47"/>
      <c r="G227" s="3"/>
    </row>
    <row r="229" spans="1:10" x14ac:dyDescent="0.25">
      <c r="A229" s="42"/>
      <c r="B229" s="43"/>
      <c r="D229" s="4"/>
    </row>
    <row r="230" spans="1:10" x14ac:dyDescent="0.25">
      <c r="A230" s="44"/>
      <c r="B230" s="44"/>
      <c r="C230" s="44"/>
      <c r="D230" s="44"/>
      <c r="E230" s="44"/>
      <c r="F230" s="45"/>
      <c r="G230" s="9"/>
      <c r="H230" s="9"/>
      <c r="I230" s="9"/>
      <c r="J230" s="9"/>
    </row>
    <row r="231" spans="1:10" x14ac:dyDescent="0.25">
      <c r="A231" s="1"/>
      <c r="D231" s="4"/>
      <c r="F231" s="48"/>
      <c r="G231" s="3"/>
    </row>
    <row r="233" spans="1:10" x14ac:dyDescent="0.25">
      <c r="A233" s="42"/>
      <c r="B233" s="43"/>
    </row>
    <row r="234" spans="1:10" x14ac:dyDescent="0.25">
      <c r="A234" s="44"/>
      <c r="B234" s="44"/>
      <c r="C234" s="44"/>
      <c r="D234" s="44"/>
      <c r="E234" s="44"/>
      <c r="F234" s="45"/>
      <c r="G234" s="9"/>
      <c r="H234" s="9"/>
      <c r="I234" s="9"/>
      <c r="J234" s="9"/>
    </row>
    <row r="235" spans="1:10" x14ac:dyDescent="0.25">
      <c r="A235" s="1"/>
      <c r="D235" s="4"/>
      <c r="E235" s="41"/>
      <c r="F235" s="48"/>
      <c r="G235" s="3"/>
    </row>
    <row r="236" spans="1:10" x14ac:dyDescent="0.25">
      <c r="A236" s="1"/>
      <c r="D236" s="4"/>
      <c r="E236" s="41"/>
      <c r="F236" s="48"/>
      <c r="G236" s="3"/>
    </row>
    <row r="237" spans="1:10" x14ac:dyDescent="0.25">
      <c r="A237" s="1"/>
      <c r="D237" s="4"/>
      <c r="E237" s="41"/>
      <c r="F237" s="48"/>
      <c r="G237" s="3"/>
    </row>
    <row r="238" spans="1:10" x14ac:dyDescent="0.25">
      <c r="A238" s="1"/>
      <c r="D238" s="4"/>
      <c r="E238" s="41"/>
      <c r="F238" s="48"/>
      <c r="G238" s="3"/>
    </row>
    <row r="239" spans="1:10" x14ac:dyDescent="0.25">
      <c r="A239" s="1"/>
      <c r="D239" s="4"/>
      <c r="E239" s="41"/>
      <c r="F239" s="47"/>
      <c r="G239" s="3"/>
    </row>
    <row r="240" spans="1:10" x14ac:dyDescent="0.25">
      <c r="A240" s="1"/>
      <c r="D240" s="4"/>
      <c r="E240" s="41"/>
      <c r="F240" s="47"/>
      <c r="G240" s="3"/>
    </row>
    <row r="241" spans="1:7" x14ac:dyDescent="0.25">
      <c r="A241" s="1"/>
      <c r="D241" s="4"/>
      <c r="E241" s="41"/>
      <c r="F241" s="47"/>
      <c r="G241" s="3"/>
    </row>
    <row r="242" spans="1:7" x14ac:dyDescent="0.25">
      <c r="A242" s="1"/>
      <c r="D242" s="4"/>
      <c r="E242" s="41"/>
      <c r="F242" s="47"/>
      <c r="G242" s="3"/>
    </row>
    <row r="243" spans="1:7" x14ac:dyDescent="0.25">
      <c r="A243" s="1"/>
      <c r="D243" s="4"/>
      <c r="E243" s="41"/>
      <c r="F243" s="47"/>
      <c r="G243" s="3"/>
    </row>
  </sheetData>
  <sheetProtection algorithmName="SHA-512" hashValue="x1HxHkLXN8Er28+w4e0yfY4ruXF51jYtrbKSfqKcXMXI14nv+Pei21lkFgBMJIK5p/qeCjI/QgayJGv3Tbddng==" saltValue="jAt6/FaJUFvqPthFGszcYA==" spinCount="100000" sheet="1" objects="1" scenarios="1"/>
  <mergeCells count="2">
    <mergeCell ref="C2:H2"/>
    <mergeCell ref="C3:H3"/>
  </mergeCells>
  <hyperlinks>
    <hyperlink ref="J4" r:id="rId1" xr:uid="{00000000-0004-0000-0000-000000000000}"/>
  </hyperlinks>
  <pageMargins left="0.25" right="0.25" top="0.75" bottom="0.75" header="0.3" footer="0.3"/>
  <pageSetup scale="80" orientation="portrait" r:id="rId2"/>
  <rowBreaks count="1" manualBreakCount="1">
    <brk id="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Hagan, Tim</dc:creator>
  <cp:lastModifiedBy>Modi, Bhavi A</cp:lastModifiedBy>
  <cp:lastPrinted>2024-07-01T16:13:02Z</cp:lastPrinted>
  <dcterms:created xsi:type="dcterms:W3CDTF">2022-09-12T14:19:19Z</dcterms:created>
  <dcterms:modified xsi:type="dcterms:W3CDTF">2026-05-11T19:28:19Z</dcterms:modified>
</cp:coreProperties>
</file>