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T:\Price Sheets\Current Excel Price Sheets\"/>
    </mc:Choice>
  </mc:AlternateContent>
  <xr:revisionPtr revIDLastSave="0" documentId="13_ncr:1_{27367A1C-B666-482B-BED4-9C84520C04CA}" xr6:coauthVersionLast="47" xr6:coauthVersionMax="47" xr10:uidLastSave="{00000000-0000-0000-0000-000000000000}"/>
  <workbookProtection workbookAlgorithmName="SHA-512" workbookHashValue="CUvfUIZo0alj76nEWmeO5WrfdHQG7zTy+goq9BEXbIE+Xtt16ccyHIqqHNQWA7kteakZdjd92bq7sakZ/xcWJg==" workbookSaltValue="WTCZ7MxPKJBbFHBFUB4xaA==" workbookSpinCount="100000" lockStructure="1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5" i="1" l="1"/>
  <c r="H155" i="1"/>
  <c r="I155" i="1" s="1"/>
  <c r="J155" i="1" s="1"/>
  <c r="H86" i="1" l="1"/>
  <c r="I86" i="1" s="1"/>
  <c r="J86" i="1" s="1"/>
  <c r="H84" i="1"/>
  <c r="I84" i="1" s="1"/>
  <c r="J84" i="1" s="1"/>
  <c r="G86" i="1"/>
  <c r="G84" i="1"/>
  <c r="G85" i="1" l="1"/>
  <c r="H85" i="1"/>
  <c r="I85" i="1" s="1"/>
  <c r="J85" i="1" s="1"/>
  <c r="H80" i="1"/>
  <c r="I80" i="1" s="1"/>
  <c r="J80" i="1" s="1"/>
  <c r="G80" i="1"/>
  <c r="H40" i="1" l="1"/>
  <c r="H39" i="1"/>
  <c r="G40" i="1"/>
  <c r="G39" i="1"/>
  <c r="I40" i="1" l="1"/>
  <c r="J40" i="1" s="1"/>
  <c r="I39" i="1"/>
  <c r="J39" i="1" s="1"/>
  <c r="D76" i="1" l="1"/>
  <c r="D57" i="1" l="1"/>
  <c r="H57" i="1"/>
  <c r="I57" i="1" s="1"/>
  <c r="J57" i="1" s="1"/>
  <c r="G57" i="1"/>
  <c r="G154" i="1" l="1"/>
  <c r="G150" i="1"/>
  <c r="G149" i="1"/>
  <c r="G144" i="1"/>
  <c r="G145" i="1"/>
  <c r="G143" i="1"/>
  <c r="G138" i="1"/>
  <c r="G139" i="1"/>
  <c r="G137" i="1"/>
  <c r="H154" i="1" l="1"/>
  <c r="D154" i="1"/>
  <c r="H150" i="1"/>
  <c r="I150" i="1" s="1"/>
  <c r="D150" i="1"/>
  <c r="H149" i="1"/>
  <c r="I149" i="1" s="1"/>
  <c r="D149" i="1"/>
  <c r="D145" i="1"/>
  <c r="D144" i="1"/>
  <c r="D143" i="1"/>
  <c r="D139" i="1"/>
  <c r="D138" i="1"/>
  <c r="D137" i="1"/>
  <c r="H145" i="1"/>
  <c r="I145" i="1" s="1"/>
  <c r="H144" i="1"/>
  <c r="I144" i="1" s="1"/>
  <c r="H143" i="1"/>
  <c r="I143" i="1" s="1"/>
  <c r="H139" i="1"/>
  <c r="I139" i="1" s="1"/>
  <c r="H138" i="1"/>
  <c r="I138" i="1" s="1"/>
  <c r="H137" i="1"/>
  <c r="I137" i="1" s="1"/>
  <c r="H119" i="1"/>
  <c r="I119" i="1" s="1"/>
  <c r="J119" i="1" s="1"/>
  <c r="H133" i="1"/>
  <c r="I133" i="1" s="1"/>
  <c r="G133" i="1"/>
  <c r="D133" i="1"/>
  <c r="H129" i="1"/>
  <c r="I129" i="1" s="1"/>
  <c r="G129" i="1"/>
  <c r="D129" i="1"/>
  <c r="H128" i="1"/>
  <c r="I128" i="1" s="1"/>
  <c r="G128" i="1"/>
  <c r="D128" i="1"/>
  <c r="H127" i="1"/>
  <c r="I127" i="1" s="1"/>
  <c r="G127" i="1"/>
  <c r="D127" i="1"/>
  <c r="H126" i="1"/>
  <c r="I126" i="1" s="1"/>
  <c r="G126" i="1"/>
  <c r="D126" i="1"/>
  <c r="H125" i="1"/>
  <c r="I125" i="1" s="1"/>
  <c r="G125" i="1"/>
  <c r="D125" i="1"/>
  <c r="G121" i="1"/>
  <c r="G120" i="1"/>
  <c r="G119" i="1"/>
  <c r="D121" i="1"/>
  <c r="D120" i="1"/>
  <c r="D119" i="1"/>
  <c r="H121" i="1"/>
  <c r="I121" i="1" s="1"/>
  <c r="J121" i="1" s="1"/>
  <c r="H120" i="1"/>
  <c r="I120" i="1" s="1"/>
  <c r="J120" i="1" s="1"/>
  <c r="E114" i="1"/>
  <c r="E113" i="1"/>
  <c r="E112" i="1"/>
  <c r="E111" i="1"/>
  <c r="H115" i="1"/>
  <c r="I115" i="1" s="1"/>
  <c r="G115" i="1"/>
  <c r="D115" i="1"/>
  <c r="H114" i="1"/>
  <c r="I114" i="1" s="1"/>
  <c r="G114" i="1"/>
  <c r="D114" i="1"/>
  <c r="H113" i="1"/>
  <c r="I113" i="1" s="1"/>
  <c r="G113" i="1"/>
  <c r="D113" i="1"/>
  <c r="H112" i="1"/>
  <c r="I112" i="1" s="1"/>
  <c r="G112" i="1"/>
  <c r="D112" i="1"/>
  <c r="H111" i="1"/>
  <c r="I111" i="1" s="1"/>
  <c r="G111" i="1"/>
  <c r="D111" i="1"/>
  <c r="H107" i="1"/>
  <c r="I107" i="1" s="1"/>
  <c r="G107" i="1"/>
  <c r="D107" i="1"/>
  <c r="H106" i="1"/>
  <c r="I106" i="1" s="1"/>
  <c r="G106" i="1"/>
  <c r="D106" i="1"/>
  <c r="H105" i="1"/>
  <c r="I105" i="1" s="1"/>
  <c r="G105" i="1"/>
  <c r="D105" i="1"/>
  <c r="H104" i="1"/>
  <c r="I104" i="1" s="1"/>
  <c r="G104" i="1"/>
  <c r="D104" i="1"/>
  <c r="H100" i="1"/>
  <c r="I100" i="1" s="1"/>
  <c r="G100" i="1"/>
  <c r="D100" i="1"/>
  <c r="H99" i="1"/>
  <c r="I99" i="1" s="1"/>
  <c r="G99" i="1"/>
  <c r="D99" i="1"/>
  <c r="H98" i="1"/>
  <c r="I98" i="1" s="1"/>
  <c r="G98" i="1"/>
  <c r="D98" i="1"/>
  <c r="H97" i="1"/>
  <c r="I97" i="1" s="1"/>
  <c r="G97" i="1"/>
  <c r="D97" i="1"/>
  <c r="H96" i="1"/>
  <c r="I96" i="1" s="1"/>
  <c r="G96" i="1"/>
  <c r="D96" i="1"/>
  <c r="H95" i="1"/>
  <c r="I95" i="1" s="1"/>
  <c r="G95" i="1"/>
  <c r="D95" i="1"/>
  <c r="H94" i="1"/>
  <c r="I94" i="1" s="1"/>
  <c r="G94" i="1"/>
  <c r="D94" i="1"/>
  <c r="H93" i="1"/>
  <c r="I93" i="1" s="1"/>
  <c r="G93" i="1"/>
  <c r="D93" i="1"/>
  <c r="H92" i="1"/>
  <c r="I92" i="1" s="1"/>
  <c r="G92" i="1"/>
  <c r="D92" i="1"/>
  <c r="H91" i="1"/>
  <c r="I91" i="1" s="1"/>
  <c r="G91" i="1"/>
  <c r="D91" i="1"/>
  <c r="H90" i="1"/>
  <c r="I90" i="1" s="1"/>
  <c r="G90" i="1"/>
  <c r="D90" i="1"/>
  <c r="E73" i="1"/>
  <c r="E72" i="1"/>
  <c r="E71" i="1"/>
  <c r="E70" i="1"/>
  <c r="E69" i="1"/>
  <c r="H76" i="1"/>
  <c r="I76" i="1" s="1"/>
  <c r="G76" i="1"/>
  <c r="H75" i="1"/>
  <c r="I75" i="1" s="1"/>
  <c r="G75" i="1"/>
  <c r="D75" i="1"/>
  <c r="H74" i="1"/>
  <c r="I74" i="1" s="1"/>
  <c r="G74" i="1"/>
  <c r="D74" i="1"/>
  <c r="H73" i="1"/>
  <c r="I73" i="1" s="1"/>
  <c r="G73" i="1"/>
  <c r="D73" i="1"/>
  <c r="H72" i="1"/>
  <c r="I72" i="1" s="1"/>
  <c r="G72" i="1"/>
  <c r="D72" i="1"/>
  <c r="H71" i="1"/>
  <c r="I71" i="1" s="1"/>
  <c r="G71" i="1"/>
  <c r="D71" i="1"/>
  <c r="H70" i="1"/>
  <c r="I70" i="1" s="1"/>
  <c r="G70" i="1"/>
  <c r="D70" i="1"/>
  <c r="H69" i="1"/>
  <c r="I69" i="1" s="1"/>
  <c r="G69" i="1"/>
  <c r="D69" i="1"/>
  <c r="H65" i="1"/>
  <c r="I65" i="1" s="1"/>
  <c r="J65" i="1" s="1"/>
  <c r="G65" i="1"/>
  <c r="D65" i="1"/>
  <c r="H64" i="1"/>
  <c r="I64" i="1" s="1"/>
  <c r="G64" i="1"/>
  <c r="D64" i="1"/>
  <c r="H63" i="1"/>
  <c r="I63" i="1" s="1"/>
  <c r="G63" i="1"/>
  <c r="D63" i="1"/>
  <c r="H62" i="1"/>
  <c r="G62" i="1"/>
  <c r="D62" i="1"/>
  <c r="H61" i="1"/>
  <c r="I61" i="1" s="1"/>
  <c r="G61" i="1"/>
  <c r="D61" i="1"/>
  <c r="H56" i="1"/>
  <c r="I56" i="1" s="1"/>
  <c r="G56" i="1"/>
  <c r="D56" i="1"/>
  <c r="H55" i="1"/>
  <c r="I55" i="1" s="1"/>
  <c r="G55" i="1"/>
  <c r="D55" i="1"/>
  <c r="H54" i="1"/>
  <c r="I54" i="1" s="1"/>
  <c r="G54" i="1"/>
  <c r="D54" i="1"/>
  <c r="H53" i="1"/>
  <c r="I53" i="1" s="1"/>
  <c r="G53" i="1"/>
  <c r="D53" i="1"/>
  <c r="H52" i="1"/>
  <c r="I52" i="1" s="1"/>
  <c r="G52" i="1"/>
  <c r="D52" i="1"/>
  <c r="H51" i="1"/>
  <c r="I51" i="1" s="1"/>
  <c r="J51" i="1" s="1"/>
  <c r="G51" i="1"/>
  <c r="D51" i="1"/>
  <c r="H50" i="1"/>
  <c r="I50" i="1" s="1"/>
  <c r="G50" i="1"/>
  <c r="D50" i="1"/>
  <c r="H49" i="1"/>
  <c r="I49" i="1" s="1"/>
  <c r="G49" i="1"/>
  <c r="D49" i="1"/>
  <c r="H48" i="1"/>
  <c r="I48" i="1" s="1"/>
  <c r="G48" i="1"/>
  <c r="D48" i="1"/>
  <c r="H47" i="1"/>
  <c r="I47" i="1" s="1"/>
  <c r="G47" i="1"/>
  <c r="D47" i="1"/>
  <c r="H46" i="1"/>
  <c r="I46" i="1" s="1"/>
  <c r="G46" i="1"/>
  <c r="D46" i="1"/>
  <c r="H45" i="1"/>
  <c r="I45" i="1" s="1"/>
  <c r="G45" i="1"/>
  <c r="D45" i="1"/>
  <c r="H44" i="1"/>
  <c r="I44" i="1" s="1"/>
  <c r="G44" i="1"/>
  <c r="D44" i="1"/>
  <c r="H29" i="1"/>
  <c r="I29" i="1" s="1"/>
  <c r="J29" i="1" s="1"/>
  <c r="G29" i="1"/>
  <c r="E32" i="1"/>
  <c r="E31" i="1"/>
  <c r="E30" i="1"/>
  <c r="E28" i="1"/>
  <c r="E27" i="1"/>
  <c r="E26" i="1"/>
  <c r="E25" i="1"/>
  <c r="E24" i="1"/>
  <c r="E23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19" i="1"/>
  <c r="D18" i="1"/>
  <c r="D17" i="1"/>
  <c r="D16" i="1"/>
  <c r="D15" i="1"/>
  <c r="D14" i="1"/>
  <c r="D13" i="1"/>
  <c r="D12" i="1"/>
  <c r="D11" i="1"/>
  <c r="J144" i="1" l="1"/>
  <c r="I154" i="1"/>
  <c r="J154" i="1" s="1"/>
  <c r="J150" i="1"/>
  <c r="J149" i="1"/>
  <c r="J145" i="1"/>
  <c r="J143" i="1"/>
  <c r="J139" i="1"/>
  <c r="J138" i="1"/>
  <c r="J137" i="1"/>
  <c r="J133" i="1"/>
  <c r="J129" i="1"/>
  <c r="J128" i="1"/>
  <c r="J127" i="1"/>
  <c r="J126" i="1"/>
  <c r="J125" i="1"/>
  <c r="J115" i="1"/>
  <c r="J114" i="1"/>
  <c r="J113" i="1"/>
  <c r="J112" i="1"/>
  <c r="J111" i="1"/>
  <c r="J73" i="1"/>
  <c r="J93" i="1"/>
  <c r="J100" i="1"/>
  <c r="J99" i="1"/>
  <c r="J105" i="1" s="1"/>
  <c r="J98" i="1"/>
  <c r="J97" i="1"/>
  <c r="J96" i="1"/>
  <c r="J95" i="1"/>
  <c r="J94" i="1"/>
  <c r="J92" i="1"/>
  <c r="J91" i="1"/>
  <c r="J90" i="1"/>
  <c r="J76" i="1"/>
  <c r="J75" i="1"/>
  <c r="J74" i="1"/>
  <c r="J72" i="1"/>
  <c r="J71" i="1"/>
  <c r="J70" i="1"/>
  <c r="J69" i="1"/>
  <c r="I62" i="1"/>
  <c r="J62" i="1" s="1"/>
  <c r="J61" i="1"/>
  <c r="J64" i="1"/>
  <c r="J63" i="1"/>
  <c r="J56" i="1"/>
  <c r="J55" i="1"/>
  <c r="J54" i="1"/>
  <c r="J53" i="1"/>
  <c r="J52" i="1"/>
  <c r="J50" i="1"/>
  <c r="J49" i="1"/>
  <c r="J48" i="1"/>
  <c r="J46" i="1"/>
  <c r="J45" i="1"/>
  <c r="J44" i="1"/>
  <c r="J47" i="1"/>
  <c r="J104" i="1" l="1"/>
  <c r="J107" i="1"/>
  <c r="J106" i="1"/>
  <c r="H31" i="1" l="1"/>
  <c r="I31" i="1" s="1"/>
  <c r="J31" i="1" s="1"/>
  <c r="G31" i="1"/>
  <c r="G15" i="1"/>
  <c r="H15" i="1"/>
  <c r="I15" i="1" s="1"/>
  <c r="J15" i="1" s="1"/>
  <c r="G18" i="1"/>
  <c r="H18" i="1"/>
  <c r="I18" i="1" s="1"/>
  <c r="J18" i="1" s="1"/>
  <c r="G35" i="1"/>
  <c r="H35" i="1"/>
  <c r="I35" i="1" s="1"/>
  <c r="J35" i="1" s="1"/>
  <c r="H30" i="1"/>
  <c r="I30" i="1" s="1"/>
  <c r="J30" i="1" s="1"/>
  <c r="G30" i="1"/>
  <c r="G14" i="1"/>
  <c r="H14" i="1"/>
  <c r="I14" i="1" s="1"/>
  <c r="J14" i="1" s="1"/>
  <c r="H26" i="1"/>
  <c r="I26" i="1" s="1"/>
  <c r="J26" i="1" s="1"/>
  <c r="G26" i="1"/>
  <c r="G34" i="1"/>
  <c r="H34" i="1"/>
  <c r="I34" i="1" s="1"/>
  <c r="J34" i="1" s="1"/>
  <c r="H17" i="1"/>
  <c r="I17" i="1" s="1"/>
  <c r="J17" i="1" s="1"/>
  <c r="G17" i="1"/>
  <c r="G25" i="1"/>
  <c r="H25" i="1"/>
  <c r="I25" i="1" s="1"/>
  <c r="J25" i="1" s="1"/>
  <c r="G11" i="1"/>
  <c r="H11" i="1"/>
  <c r="I11" i="1" s="1"/>
  <c r="J11" i="1" s="1"/>
  <c r="H33" i="1"/>
  <c r="I33" i="1" s="1"/>
  <c r="J33" i="1" s="1"/>
  <c r="G33" i="1"/>
  <c r="G13" i="1"/>
  <c r="H13" i="1"/>
  <c r="I13" i="1" s="1"/>
  <c r="J13" i="1" s="1"/>
  <c r="H32" i="1"/>
  <c r="I32" i="1" s="1"/>
  <c r="J32" i="1" s="1"/>
  <c r="G32" i="1"/>
  <c r="G28" i="1"/>
  <c r="H28" i="1"/>
  <c r="I28" i="1" s="1"/>
  <c r="J28" i="1" s="1"/>
  <c r="G24" i="1"/>
  <c r="H24" i="1"/>
  <c r="I24" i="1" s="1"/>
  <c r="J24" i="1" s="1"/>
  <c r="G19" i="1"/>
  <c r="H19" i="1"/>
  <c r="I19" i="1" s="1"/>
  <c r="J19" i="1" s="1"/>
  <c r="H16" i="1"/>
  <c r="I16" i="1" s="1"/>
  <c r="J16" i="1" s="1"/>
  <c r="G16" i="1"/>
  <c r="G12" i="1"/>
  <c r="H12" i="1"/>
  <c r="I12" i="1" s="1"/>
  <c r="J12" i="1" s="1"/>
  <c r="G27" i="1"/>
  <c r="H27" i="1"/>
  <c r="I27" i="1" s="1"/>
  <c r="J27" i="1" s="1"/>
  <c r="H23" i="1"/>
  <c r="I23" i="1" s="1"/>
  <c r="J23" i="1" s="1"/>
  <c r="G23" i="1"/>
</calcChain>
</file>

<file path=xl/sharedStrings.xml><?xml version="1.0" encoding="utf-8"?>
<sst xmlns="http://schemas.openxmlformats.org/spreadsheetml/2006/main" count="397" uniqueCount="147">
  <si>
    <t>1/2"</t>
  </si>
  <si>
    <t>3/4"</t>
  </si>
  <si>
    <t>1"</t>
  </si>
  <si>
    <t>1-1/4"</t>
  </si>
  <si>
    <t>1-1/2"</t>
  </si>
  <si>
    <t>2"</t>
  </si>
  <si>
    <t>2-1/2"</t>
  </si>
  <si>
    <t>3"</t>
  </si>
  <si>
    <t>4"</t>
  </si>
  <si>
    <t>8"</t>
  </si>
  <si>
    <t>10"</t>
  </si>
  <si>
    <t xml:space="preserve">12" </t>
  </si>
  <si>
    <t>Size</t>
  </si>
  <si>
    <t xml:space="preserve">Code </t>
  </si>
  <si>
    <t xml:space="preserve">Bundle </t>
  </si>
  <si>
    <t>Weight / Length</t>
  </si>
  <si>
    <t>List / CFT</t>
  </si>
  <si>
    <t xml:space="preserve">Invoice / Ft. </t>
  </si>
  <si>
    <t>Invoice / Length</t>
  </si>
  <si>
    <t>Ft. / Bundle</t>
  </si>
  <si>
    <t>List / Ft.</t>
  </si>
  <si>
    <t>List / Length</t>
  </si>
  <si>
    <t>500 Green Street</t>
  </si>
  <si>
    <t>Woodbridge, NJ 07095</t>
  </si>
  <si>
    <t>Phone - 800-526-5104</t>
  </si>
  <si>
    <t>www.ksdusa.com</t>
  </si>
  <si>
    <t>Multiplier &gt;</t>
  </si>
  <si>
    <t>Plastic Pipe List Price Sheet</t>
  </si>
  <si>
    <t>6"</t>
  </si>
  <si>
    <t>12"</t>
  </si>
  <si>
    <t>PVC401/210</t>
  </si>
  <si>
    <t>PVC403/410</t>
  </si>
  <si>
    <t>PVC40110</t>
  </si>
  <si>
    <t>PVC4011/410</t>
  </si>
  <si>
    <t>PVC4011/210</t>
  </si>
  <si>
    <t>PVC40210</t>
  </si>
  <si>
    <t>PVC40310</t>
  </si>
  <si>
    <t>PVC40410</t>
  </si>
  <si>
    <t>PVC40610</t>
  </si>
  <si>
    <t>PVC Sch. 40 Plain End x 10'</t>
  </si>
  <si>
    <t>PVC40820</t>
  </si>
  <si>
    <t>PVC401020</t>
  </si>
  <si>
    <t>PVC401220</t>
  </si>
  <si>
    <t>PVC401/220</t>
  </si>
  <si>
    <t>PVC403/420</t>
  </si>
  <si>
    <t>PVC40120</t>
  </si>
  <si>
    <t>PVC4011/420</t>
  </si>
  <si>
    <t>PVC4011/220</t>
  </si>
  <si>
    <t>PVC40220</t>
  </si>
  <si>
    <t>PVC4021/220</t>
  </si>
  <si>
    <t>PVC40320</t>
  </si>
  <si>
    <t>PVC40420</t>
  </si>
  <si>
    <t>PVC40620</t>
  </si>
  <si>
    <t>PVC Sch. 40 Plain End x 20'</t>
  </si>
  <si>
    <t>PVC Sch. 40 Bell-End x 20'</t>
  </si>
  <si>
    <t>PVC40BE1/220</t>
  </si>
  <si>
    <t>PVC40BE3/420</t>
  </si>
  <si>
    <t>PVC40BE120</t>
  </si>
  <si>
    <t>PVC40BE11/420</t>
  </si>
  <si>
    <t>PVC40BE11/220</t>
  </si>
  <si>
    <t>PVC40BE220</t>
  </si>
  <si>
    <t>PVC40BE21/220</t>
  </si>
  <si>
    <t>PVC40BE320</t>
  </si>
  <si>
    <t>PVC40BE420</t>
  </si>
  <si>
    <t>PVC40BE620</t>
  </si>
  <si>
    <t>PVC40BE820</t>
  </si>
  <si>
    <t>PVC40BE1020</t>
  </si>
  <si>
    <t>PVC40BE1220</t>
  </si>
  <si>
    <t>PVC Foam Core Plain End x 10'</t>
  </si>
  <si>
    <t>PVCFOAM11/210</t>
  </si>
  <si>
    <t>PVCFOAM210</t>
  </si>
  <si>
    <t>PVCFOAM310</t>
  </si>
  <si>
    <t>PVCFOAM410</t>
  </si>
  <si>
    <t>PVCFOAM610</t>
  </si>
  <si>
    <t>PVC Foam Core Plain End x 20'</t>
  </si>
  <si>
    <t>PVCFOAM820</t>
  </si>
  <si>
    <t>PVCFOAM1020</t>
  </si>
  <si>
    <t>PVCFOAM1220</t>
  </si>
  <si>
    <t>PVCFOAM11/220</t>
  </si>
  <si>
    <t>PVCFOAM220</t>
  </si>
  <si>
    <t>PVCFOAM320</t>
  </si>
  <si>
    <t>PVCFOAM420</t>
  </si>
  <si>
    <t>PVCFOAM620</t>
  </si>
  <si>
    <t>PVC Sch. 80 XH Plain End x 20'</t>
  </si>
  <si>
    <t>PVC801/220</t>
  </si>
  <si>
    <t>PVC803/420</t>
  </si>
  <si>
    <t>PVC80120</t>
  </si>
  <si>
    <t>PVC8011/420</t>
  </si>
  <si>
    <t>PVC8011/220</t>
  </si>
  <si>
    <t>PVC80220</t>
  </si>
  <si>
    <t>PVC8021/220</t>
  </si>
  <si>
    <t>PVC80320</t>
  </si>
  <si>
    <t>PVC80420</t>
  </si>
  <si>
    <t>PVC80620</t>
  </si>
  <si>
    <t>PVC80820</t>
  </si>
  <si>
    <t>ABS Foam Core Plain End x 10'</t>
  </si>
  <si>
    <t>ABS11/210</t>
  </si>
  <si>
    <t>ABS210</t>
  </si>
  <si>
    <t>ABS310</t>
  </si>
  <si>
    <t>ABS410</t>
  </si>
  <si>
    <t>ABS Foam Core Plain End x 20'</t>
  </si>
  <si>
    <t>ABS11/220</t>
  </si>
  <si>
    <t>ABS220</t>
  </si>
  <si>
    <t>ABS320</t>
  </si>
  <si>
    <t>ABS420</t>
  </si>
  <si>
    <t>ABS620</t>
  </si>
  <si>
    <t>SDR-35 Gasketed x 14'</t>
  </si>
  <si>
    <t>PVCSDR35GE414</t>
  </si>
  <si>
    <t>PVCSDR35GE614</t>
  </si>
  <si>
    <t>PVCSDR35GE814</t>
  </si>
  <si>
    <t xml:space="preserve">SDR-21 Bell-End x 20' </t>
  </si>
  <si>
    <t>PVCSDR21BE3/420</t>
  </si>
  <si>
    <t>PVCSDR213/410</t>
  </si>
  <si>
    <t xml:space="preserve">SDR-21 Plan End x 10' </t>
  </si>
  <si>
    <t>PVCSDR21BE120</t>
  </si>
  <si>
    <t>PVCSDR21BE11/420</t>
  </si>
  <si>
    <t>PVCSDR21BE11/220</t>
  </si>
  <si>
    <t>PVCSDR21BE220</t>
  </si>
  <si>
    <t>Sewer &amp; Drain ASTM 2729 Solid</t>
  </si>
  <si>
    <t>Sewer &amp; Drain ASTM 2729 Perf</t>
  </si>
  <si>
    <t>PVCSDS310</t>
  </si>
  <si>
    <t>PVCSDP310</t>
  </si>
  <si>
    <t>PVCSDS410</t>
  </si>
  <si>
    <t>PVCSDS610</t>
  </si>
  <si>
    <t>PVCSDP410</t>
  </si>
  <si>
    <t>PVCSDP610</t>
  </si>
  <si>
    <t>SDR-35 Bell-End ASTM 3034 Solid</t>
  </si>
  <si>
    <t>SDR-35 Bell-End ASTM 3034 Perf</t>
  </si>
  <si>
    <t>PVCSDR35BE410</t>
  </si>
  <si>
    <t>PVCSDR35BE610</t>
  </si>
  <si>
    <t>PVCSDR35BEP410</t>
  </si>
  <si>
    <t>* while supplies last</t>
  </si>
  <si>
    <t xml:space="preserve">16" </t>
  </si>
  <si>
    <t>PVC40BE1620</t>
  </si>
  <si>
    <t>PVC Sch. 40 Bell-End x 10'</t>
  </si>
  <si>
    <t>PVC40BE3/410</t>
  </si>
  <si>
    <t>PVC40BE410</t>
  </si>
  <si>
    <t>PVC Foam Core Bell End x 20'</t>
  </si>
  <si>
    <t>PVCFOAMBE410</t>
  </si>
  <si>
    <t>PVC Foam Core Bell End x 10'</t>
  </si>
  <si>
    <t>PVCFOAMBE420</t>
  </si>
  <si>
    <t>PVCFOAMBE320</t>
  </si>
  <si>
    <t>PVCFOAMBE620</t>
  </si>
  <si>
    <t>PVCSDR35BEP610</t>
  </si>
  <si>
    <t>Effective April 15, 2026</t>
  </si>
  <si>
    <t>(supersedes PPV-032926)</t>
  </si>
  <si>
    <t>PPV-041526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</si>
</sst>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"/>
    <numFmt numFmtId="165" formatCode="&quot;$&quot;#,##0.000"/>
    <numFmt numFmtId="166" formatCode="&quot;$&quot;#,##0.00"/>
    <numFmt numFmtId="167" formatCode="0.000"/>
    <numFmt numFmtId="168" formatCode="#,##0.0000"/>
    <numFmt numFmtId="169" formatCode="\$0.00"/>
    <numFmt numFmtId="170" formatCode="\$#,##0.00"/>
  </numFmts>
  <fonts count="10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7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8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0" fillId="0" borderId="0" xfId="0" applyNumberFormat="1" applyAlignment="1">
      <alignment horizontal="right"/>
    </xf>
    <xf numFmtId="165" fontId="4" fillId="0" borderId="0" xfId="1" applyNumberFormat="1" applyAlignment="1">
      <alignment horizontal="center"/>
    </xf>
    <xf numFmtId="164" fontId="0" fillId="0" borderId="0" xfId="0" applyNumberFormat="1" applyAlignment="1">
      <alignment horizontal="left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3" fontId="0" fillId="0" borderId="4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2" borderId="4" xfId="0" applyNumberFormat="1" applyFill="1" applyBorder="1" applyAlignment="1">
      <alignment horizontal="center"/>
    </xf>
    <xf numFmtId="167" fontId="0" fillId="0" borderId="4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6" fontId="3" fillId="0" borderId="6" xfId="0" applyNumberFormat="1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165" fontId="3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165" fontId="0" fillId="2" borderId="9" xfId="0" applyNumberForma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65" fontId="0" fillId="2" borderId="11" xfId="0" applyNumberFormat="1" applyFill="1" applyBorder="1" applyAlignment="1">
      <alignment horizontal="center"/>
    </xf>
    <xf numFmtId="165" fontId="0" fillId="2" borderId="12" xfId="0" applyNumberFormat="1" applyFill="1" applyBorder="1" applyAlignment="1">
      <alignment horizontal="center"/>
    </xf>
    <xf numFmtId="167" fontId="0" fillId="0" borderId="11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168" fontId="3" fillId="2" borderId="1" xfId="0" applyNumberFormat="1" applyFont="1" applyFill="1" applyBorder="1" applyAlignment="1" applyProtection="1">
      <alignment horizontal="center"/>
      <protection locked="0"/>
    </xf>
    <xf numFmtId="20" fontId="0" fillId="0" borderId="8" xfId="0" applyNumberFormat="1" applyBorder="1" applyAlignment="1">
      <alignment horizontal="center"/>
    </xf>
    <xf numFmtId="170" fontId="7" fillId="0" borderId="0" xfId="0" applyNumberFormat="1" applyFont="1" applyAlignment="1">
      <alignment horizontal="center" vertical="top" shrinkToFit="1"/>
    </xf>
    <xf numFmtId="0" fontId="0" fillId="0" borderId="13" xfId="0" applyBorder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6" fontId="3" fillId="0" borderId="0" xfId="0" applyNumberFormat="1" applyFont="1" applyAlignment="1">
      <alignment horizontal="center"/>
    </xf>
    <xf numFmtId="169" fontId="7" fillId="0" borderId="0" xfId="0" applyNumberFormat="1" applyFont="1" applyAlignment="1">
      <alignment horizontal="center" vertical="top" shrinkToFit="1"/>
    </xf>
    <xf numFmtId="170" fontId="7" fillId="0" borderId="0" xfId="0" applyNumberFormat="1" applyFont="1" applyAlignment="1">
      <alignment horizontal="left" vertical="top" indent="2" shrinkToFit="1"/>
    </xf>
    <xf numFmtId="169" fontId="7" fillId="0" borderId="0" xfId="0" applyNumberFormat="1" applyFont="1" applyAlignment="1">
      <alignment horizontal="left" vertical="top" indent="3" shrinkToFi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20" fontId="0" fillId="0" borderId="10" xfId="0" applyNumberFormat="1" applyBorder="1" applyAlignment="1">
      <alignment horizontal="center"/>
    </xf>
    <xf numFmtId="0" fontId="8" fillId="0" borderId="0" xfId="0" applyFont="1" applyAlignment="1">
      <alignment horizontal="center"/>
    </xf>
    <xf numFmtId="166" fontId="0" fillId="0" borderId="15" xfId="0" applyNumberFormat="1" applyBorder="1" applyAlignment="1">
      <alignment horizontal="center"/>
    </xf>
    <xf numFmtId="166" fontId="0" fillId="0" borderId="14" xfId="0" applyNumberFormat="1" applyBorder="1" applyAlignment="1">
      <alignment horizontal="center"/>
    </xf>
    <xf numFmtId="165" fontId="0" fillId="0" borderId="0" xfId="0" applyNumberFormat="1" applyAlignment="1">
      <alignment horizontal="left"/>
    </xf>
    <xf numFmtId="0" fontId="0" fillId="2" borderId="0" xfId="0" applyFill="1" applyAlignment="1">
      <alignment horizontal="center"/>
    </xf>
    <xf numFmtId="0" fontId="9" fillId="0" borderId="0" xfId="0" applyFont="1" applyAlignment="1">
      <alignment horizontal="left"/>
    </xf>
    <xf numFmtId="0" fontId="3" fillId="2" borderId="13" xfId="0" applyFont="1" applyFill="1" applyBorder="1" applyAlignment="1">
      <alignment horizontal="left"/>
    </xf>
    <xf numFmtId="0" fontId="3" fillId="0" borderId="0" xfId="0" applyFont="1"/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165" fontId="0" fillId="2" borderId="15" xfId="0" applyNumberFormat="1" applyFill="1" applyBorder="1" applyAlignment="1">
      <alignment horizontal="center"/>
    </xf>
    <xf numFmtId="165" fontId="0" fillId="2" borderId="17" xfId="0" applyNumberFormat="1" applyFill="1" applyBorder="1" applyAlignment="1">
      <alignment horizontal="center"/>
    </xf>
    <xf numFmtId="167" fontId="0" fillId="0" borderId="15" xfId="0" applyNumberFormat="1" applyBorder="1" applyAlignment="1">
      <alignment horizontal="center"/>
    </xf>
    <xf numFmtId="0" fontId="2" fillId="3" borderId="20" xfId="0" applyFont="1" applyFill="1" applyBorder="1"/>
    <xf numFmtId="0" fontId="2" fillId="3" borderId="21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165" fontId="3" fillId="0" borderId="14" xfId="0" applyNumberFormat="1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165" fontId="3" fillId="0" borderId="21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66" fontId="3" fillId="0" borderId="0" xfId="0" applyNumberFormat="1" applyFont="1" applyAlignment="1">
      <alignment horizontal="left"/>
    </xf>
    <xf numFmtId="165" fontId="0" fillId="4" borderId="9" xfId="0" applyNumberFormat="1" applyFill="1" applyBorder="1" applyAlignment="1">
      <alignment horizontal="center"/>
    </xf>
    <xf numFmtId="165" fontId="0" fillId="4" borderId="12" xfId="0" applyNumberFormat="1" applyFill="1" applyBorder="1" applyAlignment="1">
      <alignment horizontal="center"/>
    </xf>
    <xf numFmtId="0" fontId="0" fillId="0" borderId="19" xfId="0" applyBorder="1" applyAlignment="1">
      <alignment horizontal="center"/>
    </xf>
    <xf numFmtId="3" fontId="0" fillId="0" borderId="18" xfId="0" applyNumberFormat="1" applyBorder="1" applyAlignment="1">
      <alignment horizontal="center"/>
    </xf>
    <xf numFmtId="167" fontId="0" fillId="0" borderId="18" xfId="0" applyNumberFormat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165" fontId="0" fillId="0" borderId="22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0" fontId="0" fillId="0" borderId="13" xfId="0" applyBorder="1"/>
    <xf numFmtId="165" fontId="0" fillId="2" borderId="23" xfId="0" applyNumberFormat="1" applyFill="1" applyBorder="1" applyAlignment="1">
      <alignment horizontal="center"/>
    </xf>
    <xf numFmtId="0" fontId="0" fillId="0" borderId="14" xfId="0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166" fontId="6" fillId="0" borderId="0" xfId="0" applyNumberFormat="1" applyFont="1" applyAlignment="1">
      <alignment horizontal="center"/>
    </xf>
    <xf numFmtId="0" fontId="2" fillId="3" borderId="20" xfId="0" applyFont="1" applyFill="1" applyBorder="1" applyAlignment="1">
      <alignment horizontal="left"/>
    </xf>
    <xf numFmtId="0" fontId="2" fillId="3" borderId="21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144</xdr:row>
      <xdr:rowOff>0</xdr:rowOff>
    </xdr:from>
    <xdr:to>
      <xdr:col>1</xdr:col>
      <xdr:colOff>257175</xdr:colOff>
      <xdr:row>144</xdr:row>
      <xdr:rowOff>180975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95325" y="24974550"/>
          <a:ext cx="257175" cy="180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</a:t>
          </a:r>
        </a:p>
      </xdr:txBody>
    </xdr:sp>
    <xdr:clientData/>
  </xdr:twoCellAnchor>
  <xdr:twoCellAnchor>
    <xdr:from>
      <xdr:col>1</xdr:col>
      <xdr:colOff>0</xdr:colOff>
      <xdr:row>154</xdr:row>
      <xdr:rowOff>0</xdr:rowOff>
    </xdr:from>
    <xdr:to>
      <xdr:col>1</xdr:col>
      <xdr:colOff>158750</xdr:colOff>
      <xdr:row>155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733425" y="28422600"/>
          <a:ext cx="158750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</a:t>
          </a:r>
        </a:p>
      </xdr:txBody>
    </xdr:sp>
    <xdr:clientData/>
  </xdr:twoCellAnchor>
  <xdr:twoCellAnchor editAs="oneCell">
    <xdr:from>
      <xdr:col>0</xdr:col>
      <xdr:colOff>104560</xdr:colOff>
      <xdr:row>0</xdr:row>
      <xdr:rowOff>133350</xdr:rowOff>
    </xdr:from>
    <xdr:to>
      <xdr:col>3</xdr:col>
      <xdr:colOff>182635</xdr:colOff>
      <xdr:row>5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0" y="133350"/>
          <a:ext cx="273237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sdus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5"/>
  <sheetViews>
    <sheetView tabSelected="1" zoomScaleNormal="100" workbookViewId="0">
      <selection activeCell="D17" sqref="D17"/>
    </sheetView>
  </sheetViews>
  <sheetFormatPr defaultRowHeight="15" x14ac:dyDescent="0.25"/>
  <cols>
    <col min="1" max="1" width="10.42578125" customWidth="1"/>
    <col min="2" max="2" width="20.28515625" style="1" customWidth="1"/>
    <col min="3" max="3" width="9.140625" style="1" customWidth="1"/>
    <col min="4" max="4" width="13.7109375" style="1" customWidth="1"/>
    <col min="5" max="5" width="18.140625" style="1" customWidth="1"/>
    <col min="6" max="6" width="14.140625" style="3" customWidth="1"/>
    <col min="7" max="8" width="14.140625" style="2" customWidth="1"/>
    <col min="9" max="9" width="13.140625" style="2" customWidth="1"/>
    <col min="10" max="10" width="16.42578125" style="2" customWidth="1"/>
  </cols>
  <sheetData>
    <row r="1" spans="1:10" x14ac:dyDescent="0.25">
      <c r="I1" s="10"/>
      <c r="J1" s="10" t="s">
        <v>22</v>
      </c>
    </row>
    <row r="2" spans="1:10" ht="15.75" x14ac:dyDescent="0.25">
      <c r="C2" s="92" t="s">
        <v>27</v>
      </c>
      <c r="D2" s="92"/>
      <c r="E2" s="92"/>
      <c r="F2" s="92"/>
      <c r="G2" s="92"/>
      <c r="H2" s="92"/>
      <c r="J2" s="10" t="s">
        <v>23</v>
      </c>
    </row>
    <row r="3" spans="1:10" ht="15.75" x14ac:dyDescent="0.25">
      <c r="C3" s="92" t="s">
        <v>144</v>
      </c>
      <c r="D3" s="92"/>
      <c r="E3" s="92"/>
      <c r="F3" s="92"/>
      <c r="G3" s="92"/>
      <c r="H3" s="92"/>
      <c r="J3" s="10" t="s">
        <v>24</v>
      </c>
    </row>
    <row r="4" spans="1:10" x14ac:dyDescent="0.25">
      <c r="J4" s="11" t="s">
        <v>25</v>
      </c>
    </row>
    <row r="5" spans="1:10" ht="15.75" thickBot="1" x14ac:dyDescent="0.3">
      <c r="J5" s="9"/>
    </row>
    <row r="6" spans="1:10" ht="15.75" thickBot="1" x14ac:dyDescent="0.3">
      <c r="A6" s="7"/>
      <c r="I6" s="8" t="s">
        <v>26</v>
      </c>
      <c r="J6" s="38"/>
    </row>
    <row r="7" spans="1:10" x14ac:dyDescent="0.25">
      <c r="A7" s="12" t="s">
        <v>146</v>
      </c>
      <c r="J7" s="8"/>
    </row>
    <row r="8" spans="1:10" ht="15.75" thickBot="1" x14ac:dyDescent="0.3">
      <c r="A8" t="s">
        <v>145</v>
      </c>
    </row>
    <row r="9" spans="1:10" ht="15.75" thickBot="1" x14ac:dyDescent="0.3">
      <c r="A9" s="90" t="s">
        <v>39</v>
      </c>
      <c r="B9" s="91"/>
    </row>
    <row r="10" spans="1:10" s="5" customFormat="1" x14ac:dyDescent="0.25">
      <c r="A10" s="22" t="s">
        <v>12</v>
      </c>
      <c r="B10" s="23" t="s">
        <v>13</v>
      </c>
      <c r="C10" s="23" t="s">
        <v>14</v>
      </c>
      <c r="D10" s="23" t="s">
        <v>19</v>
      </c>
      <c r="E10" s="23" t="s">
        <v>15</v>
      </c>
      <c r="F10" s="24" t="s">
        <v>16</v>
      </c>
      <c r="G10" s="25" t="s">
        <v>21</v>
      </c>
      <c r="H10" s="25" t="s">
        <v>20</v>
      </c>
      <c r="I10" s="25" t="s">
        <v>17</v>
      </c>
      <c r="J10" s="26" t="s">
        <v>18</v>
      </c>
    </row>
    <row r="11" spans="1:10" x14ac:dyDescent="0.25">
      <c r="A11" s="27" t="s">
        <v>0</v>
      </c>
      <c r="B11" s="15" t="s">
        <v>30</v>
      </c>
      <c r="C11" s="15">
        <v>450</v>
      </c>
      <c r="D11" s="16">
        <f>SUM(C11*10)</f>
        <v>4500</v>
      </c>
      <c r="E11" s="15">
        <v>1.64</v>
      </c>
      <c r="F11" s="17">
        <v>24.7</v>
      </c>
      <c r="G11" s="17">
        <f>SUM((F11/100)*10)</f>
        <v>2.4699999999999998</v>
      </c>
      <c r="H11" s="18">
        <f>SUM(F11/100)</f>
        <v>0.247</v>
      </c>
      <c r="I11" s="19">
        <f>SUM(H11*J6)</f>
        <v>0</v>
      </c>
      <c r="J11" s="28">
        <f>SUM(I11*10)</f>
        <v>0</v>
      </c>
    </row>
    <row r="12" spans="1:10" x14ac:dyDescent="0.25">
      <c r="A12" s="27" t="s">
        <v>1</v>
      </c>
      <c r="B12" s="15" t="s">
        <v>31</v>
      </c>
      <c r="C12" s="15">
        <v>350</v>
      </c>
      <c r="D12" s="16">
        <f t="shared" ref="D12:D19" si="0">SUM(C12*10)</f>
        <v>3500</v>
      </c>
      <c r="E12" s="15">
        <v>2.1800000000000002</v>
      </c>
      <c r="F12" s="17">
        <v>30.5</v>
      </c>
      <c r="G12" s="17">
        <f t="shared" ref="G12:G19" si="1">SUM((F12/100)*10)</f>
        <v>3.05</v>
      </c>
      <c r="H12" s="18">
        <f t="shared" ref="H12:H19" si="2">SUM(F12/100)</f>
        <v>0.30499999999999999</v>
      </c>
      <c r="I12" s="19">
        <f>SUM(H12*J6)</f>
        <v>0</v>
      </c>
      <c r="J12" s="28">
        <f t="shared" ref="J12:J19" si="3">SUM(I12*10)</f>
        <v>0</v>
      </c>
    </row>
    <row r="13" spans="1:10" x14ac:dyDescent="0.25">
      <c r="A13" s="39" t="s">
        <v>2</v>
      </c>
      <c r="B13" s="15" t="s">
        <v>32</v>
      </c>
      <c r="C13" s="15">
        <v>300</v>
      </c>
      <c r="D13" s="16">
        <f t="shared" si="0"/>
        <v>3000</v>
      </c>
      <c r="E13" s="15">
        <v>3.24</v>
      </c>
      <c r="F13" s="17">
        <v>48.2</v>
      </c>
      <c r="G13" s="17">
        <f t="shared" si="1"/>
        <v>4.82</v>
      </c>
      <c r="H13" s="18">
        <f t="shared" si="2"/>
        <v>0.48200000000000004</v>
      </c>
      <c r="I13" s="19">
        <f>SUM(H13*J6)</f>
        <v>0</v>
      </c>
      <c r="J13" s="28">
        <f t="shared" si="3"/>
        <v>0</v>
      </c>
    </row>
    <row r="14" spans="1:10" x14ac:dyDescent="0.25">
      <c r="A14" s="27" t="s">
        <v>3</v>
      </c>
      <c r="B14" s="15" t="s">
        <v>33</v>
      </c>
      <c r="C14" s="15">
        <v>212</v>
      </c>
      <c r="D14" s="16">
        <f t="shared" si="0"/>
        <v>2120</v>
      </c>
      <c r="E14" s="15">
        <v>4.3899999999999997</v>
      </c>
      <c r="F14" s="17">
        <v>60</v>
      </c>
      <c r="G14" s="17">
        <f t="shared" si="1"/>
        <v>6</v>
      </c>
      <c r="H14" s="18">
        <f t="shared" si="2"/>
        <v>0.6</v>
      </c>
      <c r="I14" s="19">
        <f>SUM(H14*J6)</f>
        <v>0</v>
      </c>
      <c r="J14" s="28">
        <f t="shared" si="3"/>
        <v>0</v>
      </c>
    </row>
    <row r="15" spans="1:10" x14ac:dyDescent="0.25">
      <c r="A15" s="27" t="s">
        <v>4</v>
      </c>
      <c r="B15" s="15" t="s">
        <v>34</v>
      </c>
      <c r="C15" s="15">
        <v>165</v>
      </c>
      <c r="D15" s="16">
        <f t="shared" si="0"/>
        <v>1650</v>
      </c>
      <c r="E15" s="15">
        <v>5.25</v>
      </c>
      <c r="F15" s="17">
        <v>71.75</v>
      </c>
      <c r="G15" s="17">
        <f t="shared" si="1"/>
        <v>7.1750000000000007</v>
      </c>
      <c r="H15" s="18">
        <f t="shared" si="2"/>
        <v>0.71750000000000003</v>
      </c>
      <c r="I15" s="19">
        <f>SUM(H15*J6)</f>
        <v>0</v>
      </c>
      <c r="J15" s="28">
        <f t="shared" si="3"/>
        <v>0</v>
      </c>
    </row>
    <row r="16" spans="1:10" x14ac:dyDescent="0.25">
      <c r="A16" s="27" t="s">
        <v>5</v>
      </c>
      <c r="B16" s="15" t="s">
        <v>35</v>
      </c>
      <c r="C16" s="15">
        <v>111</v>
      </c>
      <c r="D16" s="16">
        <f t="shared" si="0"/>
        <v>1110</v>
      </c>
      <c r="E16" s="15">
        <v>7.05</v>
      </c>
      <c r="F16" s="17">
        <v>96.45</v>
      </c>
      <c r="G16" s="17">
        <f t="shared" si="1"/>
        <v>9.6449999999999996</v>
      </c>
      <c r="H16" s="18">
        <f t="shared" si="2"/>
        <v>0.96450000000000002</v>
      </c>
      <c r="I16" s="19">
        <f>SUM(H16*J6)</f>
        <v>0</v>
      </c>
      <c r="J16" s="28">
        <f t="shared" si="3"/>
        <v>0</v>
      </c>
    </row>
    <row r="17" spans="1:10" x14ac:dyDescent="0.25">
      <c r="A17" s="27" t="s">
        <v>7</v>
      </c>
      <c r="B17" s="15" t="s">
        <v>36</v>
      </c>
      <c r="C17" s="15">
        <v>113</v>
      </c>
      <c r="D17" s="16">
        <f t="shared" si="0"/>
        <v>1130</v>
      </c>
      <c r="E17" s="15">
        <v>14.63</v>
      </c>
      <c r="F17" s="17">
        <v>190.6</v>
      </c>
      <c r="G17" s="17">
        <f t="shared" si="1"/>
        <v>19.059999999999999</v>
      </c>
      <c r="H17" s="18">
        <f t="shared" si="2"/>
        <v>1.9059999999999999</v>
      </c>
      <c r="I17" s="19">
        <f>SUM(H17*J6)</f>
        <v>0</v>
      </c>
      <c r="J17" s="28">
        <f t="shared" si="3"/>
        <v>0</v>
      </c>
    </row>
    <row r="18" spans="1:10" x14ac:dyDescent="0.25">
      <c r="A18" s="27" t="s">
        <v>8</v>
      </c>
      <c r="B18" s="15" t="s">
        <v>37</v>
      </c>
      <c r="C18" s="15">
        <v>67</v>
      </c>
      <c r="D18" s="16">
        <f t="shared" si="0"/>
        <v>670</v>
      </c>
      <c r="E18" s="15">
        <v>20.83</v>
      </c>
      <c r="F18" s="17">
        <v>258.75</v>
      </c>
      <c r="G18" s="17">
        <f t="shared" si="1"/>
        <v>25.875</v>
      </c>
      <c r="H18" s="18">
        <f t="shared" si="2"/>
        <v>2.5874999999999999</v>
      </c>
      <c r="I18" s="19">
        <f>SUM(H18*J6)</f>
        <v>0</v>
      </c>
      <c r="J18" s="28">
        <f t="shared" si="3"/>
        <v>0</v>
      </c>
    </row>
    <row r="19" spans="1:10" ht="15.75" thickBot="1" x14ac:dyDescent="0.3">
      <c r="A19" s="29" t="s">
        <v>28</v>
      </c>
      <c r="B19" s="30" t="s">
        <v>38</v>
      </c>
      <c r="C19" s="30">
        <v>33</v>
      </c>
      <c r="D19" s="31">
        <f t="shared" si="0"/>
        <v>330</v>
      </c>
      <c r="E19" s="30">
        <v>36.630000000000003</v>
      </c>
      <c r="F19" s="32">
        <v>488.25</v>
      </c>
      <c r="G19" s="32">
        <f t="shared" si="1"/>
        <v>48.825000000000003</v>
      </c>
      <c r="H19" s="33">
        <f t="shared" si="2"/>
        <v>4.8825000000000003</v>
      </c>
      <c r="I19" s="34">
        <f>SUM(H19*J6)</f>
        <v>0</v>
      </c>
      <c r="J19" s="35">
        <f t="shared" si="3"/>
        <v>0</v>
      </c>
    </row>
    <row r="20" spans="1:10" ht="15.75" thickBot="1" x14ac:dyDescent="0.3">
      <c r="D20" s="4"/>
    </row>
    <row r="21" spans="1:10" ht="15.75" thickBot="1" x14ac:dyDescent="0.3">
      <c r="A21" s="13" t="s">
        <v>53</v>
      </c>
      <c r="B21" s="14"/>
      <c r="D21" s="4"/>
    </row>
    <row r="22" spans="1:10" s="5" customFormat="1" x14ac:dyDescent="0.25">
      <c r="A22" s="22" t="s">
        <v>12</v>
      </c>
      <c r="B22" s="23" t="s">
        <v>13</v>
      </c>
      <c r="C22" s="23" t="s">
        <v>14</v>
      </c>
      <c r="D22" s="23" t="s">
        <v>19</v>
      </c>
      <c r="E22" s="23" t="s">
        <v>15</v>
      </c>
      <c r="F22" s="25" t="s">
        <v>16</v>
      </c>
      <c r="G22" s="25" t="s">
        <v>21</v>
      </c>
      <c r="H22" s="25" t="s">
        <v>20</v>
      </c>
      <c r="I22" s="25" t="s">
        <v>17</v>
      </c>
      <c r="J22" s="26" t="s">
        <v>18</v>
      </c>
    </row>
    <row r="23" spans="1:10" x14ac:dyDescent="0.25">
      <c r="A23" s="27" t="s">
        <v>0</v>
      </c>
      <c r="B23" s="15" t="s">
        <v>43</v>
      </c>
      <c r="C23" s="15">
        <v>450</v>
      </c>
      <c r="D23" s="16">
        <f>SUM(C23*20)</f>
        <v>9000</v>
      </c>
      <c r="E23" s="20">
        <f t="shared" ref="E23:E28" si="4">SUM(E11*2)</f>
        <v>3.28</v>
      </c>
      <c r="F23" s="17">
        <v>24.7</v>
      </c>
      <c r="G23" s="17">
        <f>SUM((F23/100)*20)</f>
        <v>4.9399999999999995</v>
      </c>
      <c r="H23" s="18">
        <f>SUM(F23/100)</f>
        <v>0.247</v>
      </c>
      <c r="I23" s="19">
        <f>SUM(H23*J6)</f>
        <v>0</v>
      </c>
      <c r="J23" s="28">
        <f>SUM(I23*20)</f>
        <v>0</v>
      </c>
    </row>
    <row r="24" spans="1:10" x14ac:dyDescent="0.25">
      <c r="A24" s="27" t="s">
        <v>1</v>
      </c>
      <c r="B24" s="15" t="s">
        <v>44</v>
      </c>
      <c r="C24" s="15">
        <v>350</v>
      </c>
      <c r="D24" s="16">
        <f t="shared" ref="D24:D35" si="5">SUM(C24*20)</f>
        <v>7000</v>
      </c>
      <c r="E24" s="20">
        <f t="shared" si="4"/>
        <v>4.3600000000000003</v>
      </c>
      <c r="F24" s="17">
        <v>30.5</v>
      </c>
      <c r="G24" s="17">
        <f t="shared" ref="G24:G35" si="6">SUM((F24/100)*20)</f>
        <v>6.1</v>
      </c>
      <c r="H24" s="18">
        <f t="shared" ref="H24:H35" si="7">SUM(F24/100)</f>
        <v>0.30499999999999999</v>
      </c>
      <c r="I24" s="19">
        <f>SUM(H24*J6)</f>
        <v>0</v>
      </c>
      <c r="J24" s="28">
        <f t="shared" ref="J24:J35" si="8">SUM(I24*20)</f>
        <v>0</v>
      </c>
    </row>
    <row r="25" spans="1:10" x14ac:dyDescent="0.25">
      <c r="A25" s="39" t="s">
        <v>2</v>
      </c>
      <c r="B25" s="15" t="s">
        <v>45</v>
      </c>
      <c r="C25" s="15">
        <v>300</v>
      </c>
      <c r="D25" s="16">
        <f t="shared" si="5"/>
        <v>6000</v>
      </c>
      <c r="E25" s="20">
        <f t="shared" si="4"/>
        <v>6.48</v>
      </c>
      <c r="F25" s="17">
        <v>48.2</v>
      </c>
      <c r="G25" s="17">
        <f t="shared" si="6"/>
        <v>9.64</v>
      </c>
      <c r="H25" s="18">
        <f t="shared" si="7"/>
        <v>0.48200000000000004</v>
      </c>
      <c r="I25" s="19">
        <f>SUM(H25*J6)</f>
        <v>0</v>
      </c>
      <c r="J25" s="28">
        <f t="shared" si="8"/>
        <v>0</v>
      </c>
    </row>
    <row r="26" spans="1:10" x14ac:dyDescent="0.25">
      <c r="A26" s="27" t="s">
        <v>3</v>
      </c>
      <c r="B26" s="15" t="s">
        <v>46</v>
      </c>
      <c r="C26" s="15">
        <v>212</v>
      </c>
      <c r="D26" s="16">
        <f t="shared" si="5"/>
        <v>4240</v>
      </c>
      <c r="E26" s="20">
        <f t="shared" si="4"/>
        <v>8.7799999999999994</v>
      </c>
      <c r="F26" s="17">
        <v>60</v>
      </c>
      <c r="G26" s="17">
        <f t="shared" si="6"/>
        <v>12</v>
      </c>
      <c r="H26" s="18">
        <f t="shared" si="7"/>
        <v>0.6</v>
      </c>
      <c r="I26" s="19">
        <f>SUM(H26*J6)</f>
        <v>0</v>
      </c>
      <c r="J26" s="28">
        <f t="shared" si="8"/>
        <v>0</v>
      </c>
    </row>
    <row r="27" spans="1:10" x14ac:dyDescent="0.25">
      <c r="A27" s="27" t="s">
        <v>4</v>
      </c>
      <c r="B27" s="15" t="s">
        <v>47</v>
      </c>
      <c r="C27" s="15">
        <v>165</v>
      </c>
      <c r="D27" s="16">
        <f t="shared" si="5"/>
        <v>3300</v>
      </c>
      <c r="E27" s="20">
        <f t="shared" si="4"/>
        <v>10.5</v>
      </c>
      <c r="F27" s="17">
        <v>71.75</v>
      </c>
      <c r="G27" s="17">
        <f t="shared" si="6"/>
        <v>14.350000000000001</v>
      </c>
      <c r="H27" s="18">
        <f t="shared" si="7"/>
        <v>0.71750000000000003</v>
      </c>
      <c r="I27" s="19">
        <f>SUM(H27*J6)</f>
        <v>0</v>
      </c>
      <c r="J27" s="28">
        <f t="shared" si="8"/>
        <v>0</v>
      </c>
    </row>
    <row r="28" spans="1:10" x14ac:dyDescent="0.25">
      <c r="A28" s="27" t="s">
        <v>5</v>
      </c>
      <c r="B28" s="15" t="s">
        <v>48</v>
      </c>
      <c r="C28" s="15">
        <v>111</v>
      </c>
      <c r="D28" s="16">
        <f t="shared" si="5"/>
        <v>2220</v>
      </c>
      <c r="E28" s="20">
        <f t="shared" si="4"/>
        <v>14.1</v>
      </c>
      <c r="F28" s="17">
        <v>96.45</v>
      </c>
      <c r="G28" s="17">
        <f t="shared" si="6"/>
        <v>19.29</v>
      </c>
      <c r="H28" s="18">
        <f t="shared" si="7"/>
        <v>0.96450000000000002</v>
      </c>
      <c r="I28" s="19">
        <f>SUM(H28*J6)</f>
        <v>0</v>
      </c>
      <c r="J28" s="28">
        <f t="shared" si="8"/>
        <v>0</v>
      </c>
    </row>
    <row r="29" spans="1:10" x14ac:dyDescent="0.25">
      <c r="A29" s="27" t="s">
        <v>6</v>
      </c>
      <c r="B29" s="15" t="s">
        <v>49</v>
      </c>
      <c r="C29" s="15">
        <v>73</v>
      </c>
      <c r="D29" s="16">
        <f t="shared" si="5"/>
        <v>1460</v>
      </c>
      <c r="E29" s="20">
        <v>22.36</v>
      </c>
      <c r="F29" s="17">
        <v>156.44999999999999</v>
      </c>
      <c r="G29" s="17">
        <f t="shared" si="6"/>
        <v>31.289999999999996</v>
      </c>
      <c r="H29" s="18">
        <f t="shared" si="7"/>
        <v>1.5644999999999998</v>
      </c>
      <c r="I29" s="19">
        <f>SUM(H29*J6)</f>
        <v>0</v>
      </c>
      <c r="J29" s="28">
        <f t="shared" si="8"/>
        <v>0</v>
      </c>
    </row>
    <row r="30" spans="1:10" x14ac:dyDescent="0.25">
      <c r="A30" s="27" t="s">
        <v>7</v>
      </c>
      <c r="B30" s="15" t="s">
        <v>50</v>
      </c>
      <c r="C30" s="15">
        <v>50</v>
      </c>
      <c r="D30" s="16">
        <f t="shared" si="5"/>
        <v>1000</v>
      </c>
      <c r="E30" s="20">
        <f>SUM(E17*2)</f>
        <v>29.26</v>
      </c>
      <c r="F30" s="17">
        <v>190.6</v>
      </c>
      <c r="G30" s="17">
        <f t="shared" si="6"/>
        <v>38.119999999999997</v>
      </c>
      <c r="H30" s="18">
        <f t="shared" si="7"/>
        <v>1.9059999999999999</v>
      </c>
      <c r="I30" s="19">
        <f>SUM(H30*J6)</f>
        <v>0</v>
      </c>
      <c r="J30" s="28">
        <f t="shared" si="8"/>
        <v>0</v>
      </c>
    </row>
    <row r="31" spans="1:10" x14ac:dyDescent="0.25">
      <c r="A31" s="27" t="s">
        <v>8</v>
      </c>
      <c r="B31" s="15" t="s">
        <v>51</v>
      </c>
      <c r="C31" s="15">
        <v>67</v>
      </c>
      <c r="D31" s="16">
        <f t="shared" si="5"/>
        <v>1340</v>
      </c>
      <c r="E31" s="20">
        <f>SUM(E18*2)</f>
        <v>41.66</v>
      </c>
      <c r="F31" s="17">
        <v>258.75</v>
      </c>
      <c r="G31" s="17">
        <f t="shared" si="6"/>
        <v>51.75</v>
      </c>
      <c r="H31" s="18">
        <f t="shared" si="7"/>
        <v>2.5874999999999999</v>
      </c>
      <c r="I31" s="19">
        <f>SUM(H31*J6)</f>
        <v>0</v>
      </c>
      <c r="J31" s="28">
        <f t="shared" si="8"/>
        <v>0</v>
      </c>
    </row>
    <row r="32" spans="1:10" x14ac:dyDescent="0.25">
      <c r="A32" s="27" t="s">
        <v>28</v>
      </c>
      <c r="B32" s="15" t="s">
        <v>52</v>
      </c>
      <c r="C32" s="15">
        <v>33</v>
      </c>
      <c r="D32" s="16">
        <f t="shared" si="5"/>
        <v>660</v>
      </c>
      <c r="E32" s="20">
        <f>SUM(E19*2)</f>
        <v>73.260000000000005</v>
      </c>
      <c r="F32" s="17">
        <v>488.25</v>
      </c>
      <c r="G32" s="17">
        <f t="shared" si="6"/>
        <v>97.65</v>
      </c>
      <c r="H32" s="18">
        <f t="shared" si="7"/>
        <v>4.8825000000000003</v>
      </c>
      <c r="I32" s="19">
        <f>SUM(H32*J6)</f>
        <v>0</v>
      </c>
      <c r="J32" s="28">
        <f t="shared" si="8"/>
        <v>0</v>
      </c>
    </row>
    <row r="33" spans="1:10" x14ac:dyDescent="0.25">
      <c r="A33" s="27" t="s">
        <v>9</v>
      </c>
      <c r="B33" s="15" t="s">
        <v>40</v>
      </c>
      <c r="C33" s="15">
        <v>14</v>
      </c>
      <c r="D33" s="16">
        <f t="shared" si="5"/>
        <v>280</v>
      </c>
      <c r="E33" s="20">
        <v>110.24</v>
      </c>
      <c r="F33" s="17">
        <v>761.25</v>
      </c>
      <c r="G33" s="17">
        <f t="shared" si="6"/>
        <v>152.25</v>
      </c>
      <c r="H33" s="18">
        <f t="shared" si="7"/>
        <v>7.6124999999999998</v>
      </c>
      <c r="I33" s="19">
        <f>SUM(H33*J6)</f>
        <v>0</v>
      </c>
      <c r="J33" s="28">
        <f t="shared" si="8"/>
        <v>0</v>
      </c>
    </row>
    <row r="34" spans="1:10" x14ac:dyDescent="0.25">
      <c r="A34" s="27" t="s">
        <v>10</v>
      </c>
      <c r="B34" s="15" t="s">
        <v>41</v>
      </c>
      <c r="C34" s="15">
        <v>11</v>
      </c>
      <c r="D34" s="16">
        <f t="shared" si="5"/>
        <v>220</v>
      </c>
      <c r="E34" s="20">
        <v>156.30000000000001</v>
      </c>
      <c r="F34" s="17">
        <v>1072.95</v>
      </c>
      <c r="G34" s="17">
        <f t="shared" si="6"/>
        <v>214.59</v>
      </c>
      <c r="H34" s="18">
        <f t="shared" si="7"/>
        <v>10.7295</v>
      </c>
      <c r="I34" s="19">
        <f>SUM(H34*J6)</f>
        <v>0</v>
      </c>
      <c r="J34" s="28">
        <f t="shared" si="8"/>
        <v>0</v>
      </c>
    </row>
    <row r="35" spans="1:10" ht="15.75" thickBot="1" x14ac:dyDescent="0.3">
      <c r="A35" s="29" t="s">
        <v>11</v>
      </c>
      <c r="B35" s="30" t="s">
        <v>42</v>
      </c>
      <c r="C35" s="30">
        <v>4</v>
      </c>
      <c r="D35" s="31">
        <f t="shared" si="5"/>
        <v>80</v>
      </c>
      <c r="E35" s="36">
        <v>206.6</v>
      </c>
      <c r="F35" s="32">
        <v>1421.3</v>
      </c>
      <c r="G35" s="32">
        <f t="shared" si="6"/>
        <v>284.26</v>
      </c>
      <c r="H35" s="33">
        <f t="shared" si="7"/>
        <v>14.212999999999999</v>
      </c>
      <c r="I35" s="34">
        <f>SUM(H35*J6)</f>
        <v>0</v>
      </c>
      <c r="J35" s="35">
        <f t="shared" si="8"/>
        <v>0</v>
      </c>
    </row>
    <row r="36" spans="1:10" ht="15.75" thickBot="1" x14ac:dyDescent="0.3">
      <c r="A36" s="1"/>
      <c r="D36" s="4"/>
      <c r="E36" s="6"/>
      <c r="G36" s="3"/>
    </row>
    <row r="37" spans="1:10" ht="15.75" thickBot="1" x14ac:dyDescent="0.3">
      <c r="A37" s="13" t="s">
        <v>134</v>
      </c>
      <c r="B37" s="14"/>
      <c r="D37" s="4"/>
    </row>
    <row r="38" spans="1:10" x14ac:dyDescent="0.25">
      <c r="A38" s="22" t="s">
        <v>12</v>
      </c>
      <c r="B38" s="23" t="s">
        <v>13</v>
      </c>
      <c r="C38" s="23" t="s">
        <v>14</v>
      </c>
      <c r="D38" s="23" t="s">
        <v>19</v>
      </c>
      <c r="E38" s="23" t="s">
        <v>15</v>
      </c>
      <c r="F38" s="25" t="s">
        <v>16</v>
      </c>
      <c r="G38" s="25" t="s">
        <v>21</v>
      </c>
      <c r="H38" s="25" t="s">
        <v>20</v>
      </c>
      <c r="I38" s="25" t="s">
        <v>17</v>
      </c>
      <c r="J38" s="26" t="s">
        <v>18</v>
      </c>
    </row>
    <row r="39" spans="1:10" x14ac:dyDescent="0.25">
      <c r="A39" s="27" t="s">
        <v>1</v>
      </c>
      <c r="B39" s="74" t="s">
        <v>135</v>
      </c>
      <c r="C39" s="74">
        <v>350</v>
      </c>
      <c r="D39" s="79">
        <v>3500</v>
      </c>
      <c r="E39" s="80">
        <v>2.1800000000000002</v>
      </c>
      <c r="F39" s="17">
        <v>30.5</v>
      </c>
      <c r="G39" s="17">
        <f>SUM((F39/100)*10)</f>
        <v>3.05</v>
      </c>
      <c r="H39" s="18">
        <f t="shared" ref="H39:H40" si="9">SUM(F39/100)</f>
        <v>0.30499999999999999</v>
      </c>
      <c r="I39" s="19">
        <f>SUM(H39*J6)</f>
        <v>0</v>
      </c>
      <c r="J39" s="76">
        <f>SUM(I39*10)</f>
        <v>0</v>
      </c>
    </row>
    <row r="40" spans="1:10" ht="15.75" thickBot="1" x14ac:dyDescent="0.3">
      <c r="A40" s="27" t="s">
        <v>8</v>
      </c>
      <c r="B40" s="30" t="s">
        <v>136</v>
      </c>
      <c r="C40" s="30">
        <v>67</v>
      </c>
      <c r="D40" s="78">
        <v>670</v>
      </c>
      <c r="E40" s="36">
        <v>20.83</v>
      </c>
      <c r="F40" s="32">
        <v>272.95</v>
      </c>
      <c r="G40" s="81">
        <f>SUM((F40/100)*10)</f>
        <v>27.294999999999998</v>
      </c>
      <c r="H40" s="82">
        <f t="shared" si="9"/>
        <v>2.7294999999999998</v>
      </c>
      <c r="I40" s="34">
        <f>SUM(H40*J6)</f>
        <v>0</v>
      </c>
      <c r="J40" s="77">
        <f>SUM(I40*10)</f>
        <v>0</v>
      </c>
    </row>
    <row r="41" spans="1:10" x14ac:dyDescent="0.25">
      <c r="A41" s="70"/>
      <c r="B41" s="45"/>
      <c r="C41" s="45"/>
      <c r="D41" s="70"/>
      <c r="E41" s="45"/>
      <c r="G41" s="71"/>
      <c r="H41" s="71"/>
    </row>
    <row r="42" spans="1:10" ht="15.75" thickBot="1" x14ac:dyDescent="0.3">
      <c r="A42" s="68" t="s">
        <v>54</v>
      </c>
      <c r="B42" s="69"/>
      <c r="C42" s="45"/>
      <c r="D42" s="45"/>
      <c r="E42" s="72"/>
      <c r="G42" s="73"/>
      <c r="H42" s="73"/>
      <c r="I42" s="73"/>
      <c r="J42" s="73"/>
    </row>
    <row r="43" spans="1:10" x14ac:dyDescent="0.25">
      <c r="A43" s="22" t="s">
        <v>12</v>
      </c>
      <c r="B43" s="23" t="s">
        <v>13</v>
      </c>
      <c r="C43" s="23" t="s">
        <v>14</v>
      </c>
      <c r="D43" s="23" t="s">
        <v>19</v>
      </c>
      <c r="E43" s="23" t="s">
        <v>15</v>
      </c>
      <c r="F43" s="25" t="s">
        <v>16</v>
      </c>
      <c r="G43" s="25" t="s">
        <v>21</v>
      </c>
      <c r="H43" s="25" t="s">
        <v>20</v>
      </c>
      <c r="I43" s="25" t="s">
        <v>17</v>
      </c>
      <c r="J43" s="26" t="s">
        <v>18</v>
      </c>
    </row>
    <row r="44" spans="1:10" x14ac:dyDescent="0.25">
      <c r="A44" s="27" t="s">
        <v>0</v>
      </c>
      <c r="B44" s="15" t="s">
        <v>55</v>
      </c>
      <c r="C44" s="15">
        <v>450</v>
      </c>
      <c r="D44" s="16">
        <f>SUM(C44*20)</f>
        <v>9000</v>
      </c>
      <c r="E44" s="20">
        <v>3.28</v>
      </c>
      <c r="F44" s="17">
        <v>24.7</v>
      </c>
      <c r="G44" s="17">
        <f>SUM((F44/100)*20)</f>
        <v>4.9399999999999995</v>
      </c>
      <c r="H44" s="18">
        <f>SUM(F44/100)</f>
        <v>0.247</v>
      </c>
      <c r="I44" s="19">
        <f>SUM(H44*J6)</f>
        <v>0</v>
      </c>
      <c r="J44" s="28">
        <f>SUM(I44*20)</f>
        <v>0</v>
      </c>
    </row>
    <row r="45" spans="1:10" x14ac:dyDescent="0.25">
      <c r="A45" s="27" t="s">
        <v>1</v>
      </c>
      <c r="B45" s="15" t="s">
        <v>56</v>
      </c>
      <c r="C45" s="15">
        <v>350</v>
      </c>
      <c r="D45" s="16">
        <f t="shared" ref="D45:D56" si="10">SUM(C45*20)</f>
        <v>7000</v>
      </c>
      <c r="E45" s="20">
        <v>4.3600000000000003</v>
      </c>
      <c r="F45" s="17">
        <v>30.5</v>
      </c>
      <c r="G45" s="17">
        <f t="shared" ref="G45:G56" si="11">SUM((F45/100)*20)</f>
        <v>6.1</v>
      </c>
      <c r="H45" s="18">
        <f t="shared" ref="H45:H56" si="12">SUM(F45/100)</f>
        <v>0.30499999999999999</v>
      </c>
      <c r="I45" s="19">
        <f>SUM(H45*J6)</f>
        <v>0</v>
      </c>
      <c r="J45" s="28">
        <f t="shared" ref="J45:J57" si="13">SUM(I45*20)</f>
        <v>0</v>
      </c>
    </row>
    <row r="46" spans="1:10" x14ac:dyDescent="0.25">
      <c r="A46" s="39" t="s">
        <v>2</v>
      </c>
      <c r="B46" s="15" t="s">
        <v>57</v>
      </c>
      <c r="C46" s="15">
        <v>300</v>
      </c>
      <c r="D46" s="16">
        <f t="shared" si="10"/>
        <v>6000</v>
      </c>
      <c r="E46" s="20">
        <v>6.48</v>
      </c>
      <c r="F46" s="17">
        <v>48.2</v>
      </c>
      <c r="G46" s="17">
        <f t="shared" si="11"/>
        <v>9.64</v>
      </c>
      <c r="H46" s="18">
        <f t="shared" si="12"/>
        <v>0.48200000000000004</v>
      </c>
      <c r="I46" s="19">
        <f>SUM(H46*J6)</f>
        <v>0</v>
      </c>
      <c r="J46" s="28">
        <f t="shared" si="13"/>
        <v>0</v>
      </c>
    </row>
    <row r="47" spans="1:10" x14ac:dyDescent="0.25">
      <c r="A47" s="27" t="s">
        <v>3</v>
      </c>
      <c r="B47" s="15" t="s">
        <v>58</v>
      </c>
      <c r="C47" s="15">
        <v>200</v>
      </c>
      <c r="D47" s="16">
        <f t="shared" si="10"/>
        <v>4000</v>
      </c>
      <c r="E47" s="20">
        <v>8.7799999999999994</v>
      </c>
      <c r="F47" s="17">
        <v>61.25</v>
      </c>
      <c r="G47" s="17">
        <f t="shared" si="11"/>
        <v>12.25</v>
      </c>
      <c r="H47" s="18">
        <f t="shared" si="12"/>
        <v>0.61250000000000004</v>
      </c>
      <c r="I47" s="19">
        <f>SUM(H47*J6)</f>
        <v>0</v>
      </c>
      <c r="J47" s="28">
        <f t="shared" si="13"/>
        <v>0</v>
      </c>
    </row>
    <row r="48" spans="1:10" x14ac:dyDescent="0.25">
      <c r="A48" s="27" t="s">
        <v>4</v>
      </c>
      <c r="B48" s="15" t="s">
        <v>59</v>
      </c>
      <c r="C48" s="15">
        <v>165</v>
      </c>
      <c r="D48" s="16">
        <f t="shared" si="10"/>
        <v>3300</v>
      </c>
      <c r="E48" s="20">
        <v>10.5</v>
      </c>
      <c r="F48" s="17">
        <v>75.25</v>
      </c>
      <c r="G48" s="17">
        <f t="shared" si="11"/>
        <v>15.049999999999999</v>
      </c>
      <c r="H48" s="18">
        <f t="shared" si="12"/>
        <v>0.75249999999999995</v>
      </c>
      <c r="I48" s="19">
        <f>SUM(H48*J6)</f>
        <v>0</v>
      </c>
      <c r="J48" s="28">
        <f t="shared" si="13"/>
        <v>0</v>
      </c>
    </row>
    <row r="49" spans="1:11" x14ac:dyDescent="0.25">
      <c r="A49" s="27" t="s">
        <v>5</v>
      </c>
      <c r="B49" s="15" t="s">
        <v>60</v>
      </c>
      <c r="C49" s="15">
        <v>111</v>
      </c>
      <c r="D49" s="16">
        <f t="shared" si="10"/>
        <v>2220</v>
      </c>
      <c r="E49" s="20">
        <v>14.1</v>
      </c>
      <c r="F49" s="17">
        <v>98.8</v>
      </c>
      <c r="G49" s="17">
        <f t="shared" si="11"/>
        <v>19.759999999999998</v>
      </c>
      <c r="H49" s="18">
        <f t="shared" si="12"/>
        <v>0.98799999999999999</v>
      </c>
      <c r="I49" s="19">
        <f>SUM(H49*J6)</f>
        <v>0</v>
      </c>
      <c r="J49" s="28">
        <f t="shared" si="13"/>
        <v>0</v>
      </c>
    </row>
    <row r="50" spans="1:11" x14ac:dyDescent="0.25">
      <c r="A50" s="27" t="s">
        <v>6</v>
      </c>
      <c r="B50" s="15" t="s">
        <v>61</v>
      </c>
      <c r="C50" s="15">
        <v>73</v>
      </c>
      <c r="D50" s="16">
        <f t="shared" si="10"/>
        <v>1460</v>
      </c>
      <c r="E50" s="20">
        <v>22.36</v>
      </c>
      <c r="F50" s="17">
        <v>168.2</v>
      </c>
      <c r="G50" s="17">
        <f t="shared" si="11"/>
        <v>33.64</v>
      </c>
      <c r="H50" s="18">
        <f t="shared" si="12"/>
        <v>1.6819999999999999</v>
      </c>
      <c r="I50" s="19">
        <f>SUM(H50*J6)</f>
        <v>0</v>
      </c>
      <c r="J50" s="28">
        <f t="shared" si="13"/>
        <v>0</v>
      </c>
    </row>
    <row r="51" spans="1:11" x14ac:dyDescent="0.25">
      <c r="A51" s="27" t="s">
        <v>7</v>
      </c>
      <c r="B51" s="15" t="s">
        <v>62</v>
      </c>
      <c r="C51" s="15">
        <v>50</v>
      </c>
      <c r="D51" s="16">
        <f t="shared" si="10"/>
        <v>1000</v>
      </c>
      <c r="E51" s="20">
        <v>29.26</v>
      </c>
      <c r="F51" s="17">
        <v>201.2</v>
      </c>
      <c r="G51" s="17">
        <f t="shared" si="11"/>
        <v>40.24</v>
      </c>
      <c r="H51" s="18">
        <f t="shared" si="12"/>
        <v>2.012</v>
      </c>
      <c r="I51" s="19">
        <f>SUM(H51*J6)</f>
        <v>0</v>
      </c>
      <c r="J51" s="28">
        <f t="shared" si="13"/>
        <v>0</v>
      </c>
    </row>
    <row r="52" spans="1:11" x14ac:dyDescent="0.25">
      <c r="A52" s="27" t="s">
        <v>8</v>
      </c>
      <c r="B52" s="15" t="s">
        <v>63</v>
      </c>
      <c r="C52" s="15">
        <v>67</v>
      </c>
      <c r="D52" s="16">
        <f t="shared" si="10"/>
        <v>1340</v>
      </c>
      <c r="E52" s="20">
        <v>41.66</v>
      </c>
      <c r="F52" s="17">
        <v>272.95</v>
      </c>
      <c r="G52" s="17">
        <f t="shared" si="11"/>
        <v>54.589999999999996</v>
      </c>
      <c r="H52" s="18">
        <f t="shared" si="12"/>
        <v>2.7294999999999998</v>
      </c>
      <c r="I52" s="19">
        <f>SUM(H52*J6)</f>
        <v>0</v>
      </c>
      <c r="J52" s="28">
        <f t="shared" si="13"/>
        <v>0</v>
      </c>
      <c r="K52" s="60"/>
    </row>
    <row r="53" spans="1:11" x14ac:dyDescent="0.25">
      <c r="A53" s="27" t="s">
        <v>28</v>
      </c>
      <c r="B53" s="15" t="s">
        <v>64</v>
      </c>
      <c r="C53" s="15">
        <v>33</v>
      </c>
      <c r="D53" s="16">
        <f t="shared" si="10"/>
        <v>660</v>
      </c>
      <c r="E53" s="20">
        <v>73.260000000000005</v>
      </c>
      <c r="F53" s="17">
        <v>511.75</v>
      </c>
      <c r="G53" s="17">
        <f t="shared" si="11"/>
        <v>102.35</v>
      </c>
      <c r="H53" s="18">
        <f t="shared" si="12"/>
        <v>5.1174999999999997</v>
      </c>
      <c r="I53" s="19">
        <f>SUM(H53*J6)</f>
        <v>0</v>
      </c>
      <c r="J53" s="28">
        <f t="shared" si="13"/>
        <v>0</v>
      </c>
    </row>
    <row r="54" spans="1:11" x14ac:dyDescent="0.25">
      <c r="A54" s="27" t="s">
        <v>9</v>
      </c>
      <c r="B54" s="15" t="s">
        <v>65</v>
      </c>
      <c r="C54" s="15">
        <v>10</v>
      </c>
      <c r="D54" s="16">
        <f t="shared" si="10"/>
        <v>200</v>
      </c>
      <c r="E54" s="20">
        <v>110.24</v>
      </c>
      <c r="F54" s="17">
        <v>801.2</v>
      </c>
      <c r="G54" s="17">
        <f t="shared" si="11"/>
        <v>160.24</v>
      </c>
      <c r="H54" s="18">
        <f t="shared" si="12"/>
        <v>8.0120000000000005</v>
      </c>
      <c r="I54" s="19">
        <f>SUM(H54*J6)</f>
        <v>0</v>
      </c>
      <c r="J54" s="28">
        <f t="shared" si="13"/>
        <v>0</v>
      </c>
    </row>
    <row r="55" spans="1:11" x14ac:dyDescent="0.25">
      <c r="A55" s="61" t="s">
        <v>10</v>
      </c>
      <c r="B55" s="62" t="s">
        <v>66</v>
      </c>
      <c r="C55" s="62">
        <v>8</v>
      </c>
      <c r="D55" s="63">
        <f t="shared" si="10"/>
        <v>160</v>
      </c>
      <c r="E55" s="20">
        <v>156.30000000000001</v>
      </c>
      <c r="F55" s="17">
        <v>1125.95</v>
      </c>
      <c r="G55" s="54">
        <f t="shared" si="11"/>
        <v>225.19000000000003</v>
      </c>
      <c r="H55" s="64">
        <f t="shared" si="12"/>
        <v>11.259500000000001</v>
      </c>
      <c r="I55" s="65">
        <f>SUM(H55*J6)</f>
        <v>0</v>
      </c>
      <c r="J55" s="66">
        <f t="shared" si="13"/>
        <v>0</v>
      </c>
    </row>
    <row r="56" spans="1:11" x14ac:dyDescent="0.25">
      <c r="A56" s="27" t="s">
        <v>11</v>
      </c>
      <c r="B56" s="15" t="s">
        <v>67</v>
      </c>
      <c r="C56" s="15">
        <v>4</v>
      </c>
      <c r="D56" s="16">
        <f t="shared" si="10"/>
        <v>80</v>
      </c>
      <c r="E56" s="67">
        <v>206.6</v>
      </c>
      <c r="F56" s="17">
        <v>1495.5</v>
      </c>
      <c r="G56" s="17">
        <f t="shared" si="11"/>
        <v>299.10000000000002</v>
      </c>
      <c r="H56" s="18">
        <f t="shared" si="12"/>
        <v>14.955</v>
      </c>
      <c r="I56" s="19">
        <f>SUM(H56*J6)</f>
        <v>0</v>
      </c>
      <c r="J56" s="28">
        <f t="shared" si="13"/>
        <v>0</v>
      </c>
    </row>
    <row r="57" spans="1:11" ht="15.75" thickBot="1" x14ac:dyDescent="0.3">
      <c r="A57" s="29" t="s">
        <v>132</v>
      </c>
      <c r="B57" s="30" t="s">
        <v>133</v>
      </c>
      <c r="C57" s="30">
        <v>3</v>
      </c>
      <c r="D57" s="31">
        <f>SUM(C57*20)</f>
        <v>60</v>
      </c>
      <c r="E57" s="36">
        <v>319.60000000000002</v>
      </c>
      <c r="F57" s="32">
        <v>2905</v>
      </c>
      <c r="G57" s="32">
        <f t="shared" ref="G57" si="14">SUM((F57/100)*20)</f>
        <v>581</v>
      </c>
      <c r="H57" s="33">
        <f t="shared" ref="H57" si="15">SUM(F57/100)</f>
        <v>29.05</v>
      </c>
      <c r="I57" s="34">
        <f>SUM(H57*J6)</f>
        <v>0</v>
      </c>
      <c r="J57" s="35">
        <f t="shared" si="13"/>
        <v>0</v>
      </c>
    </row>
    <row r="58" spans="1:11" ht="15.75" thickBot="1" x14ac:dyDescent="0.3">
      <c r="A58" s="75"/>
      <c r="B58" s="56"/>
      <c r="C58" s="56"/>
      <c r="D58" s="4"/>
      <c r="E58" s="6"/>
      <c r="G58" s="3"/>
    </row>
    <row r="59" spans="1:11" ht="15.75" thickBot="1" x14ac:dyDescent="0.3">
      <c r="A59" s="90" t="s">
        <v>68</v>
      </c>
      <c r="B59" s="91"/>
    </row>
    <row r="60" spans="1:11" x14ac:dyDescent="0.25">
      <c r="A60" s="22" t="s">
        <v>12</v>
      </c>
      <c r="B60" s="23" t="s">
        <v>13</v>
      </c>
      <c r="C60" s="23" t="s">
        <v>14</v>
      </c>
      <c r="D60" s="23" t="s">
        <v>19</v>
      </c>
      <c r="E60" s="23" t="s">
        <v>15</v>
      </c>
      <c r="F60" s="25" t="s">
        <v>16</v>
      </c>
      <c r="G60" s="25" t="s">
        <v>21</v>
      </c>
      <c r="H60" s="25" t="s">
        <v>20</v>
      </c>
      <c r="I60" s="25" t="s">
        <v>17</v>
      </c>
      <c r="J60" s="26" t="s">
        <v>18</v>
      </c>
    </row>
    <row r="61" spans="1:11" x14ac:dyDescent="0.25">
      <c r="A61" s="27" t="s">
        <v>4</v>
      </c>
      <c r="B61" s="15" t="s">
        <v>69</v>
      </c>
      <c r="C61" s="15">
        <v>165</v>
      </c>
      <c r="D61" s="16">
        <f>SUM(C61*10)</f>
        <v>1650</v>
      </c>
      <c r="E61" s="15">
        <v>3.83</v>
      </c>
      <c r="F61" s="17">
        <v>55.25</v>
      </c>
      <c r="G61" s="17">
        <f>SUM((F61/100)*10)</f>
        <v>5.5250000000000004</v>
      </c>
      <c r="H61" s="18">
        <f>SUM(F61/100)</f>
        <v>0.55249999999999999</v>
      </c>
      <c r="I61" s="19">
        <f>SUM(H61*J6)</f>
        <v>0</v>
      </c>
      <c r="J61" s="28">
        <f>SUM(I61*10)</f>
        <v>0</v>
      </c>
    </row>
    <row r="62" spans="1:11" x14ac:dyDescent="0.25">
      <c r="A62" s="27" t="s">
        <v>5</v>
      </c>
      <c r="B62" s="15" t="s">
        <v>70</v>
      </c>
      <c r="C62" s="15">
        <v>111</v>
      </c>
      <c r="D62" s="16">
        <f t="shared" ref="D62:D65" si="16">SUM(C62*10)</f>
        <v>1110</v>
      </c>
      <c r="E62" s="21">
        <v>5</v>
      </c>
      <c r="F62" s="17">
        <v>73</v>
      </c>
      <c r="G62" s="17">
        <f t="shared" ref="G62:G65" si="17">SUM((F62/100)*10)</f>
        <v>7.3</v>
      </c>
      <c r="H62" s="18">
        <f t="shared" ref="H62:H65" si="18">SUM(F62/100)</f>
        <v>0.73</v>
      </c>
      <c r="I62" s="19">
        <f>SUM(H62*J6)</f>
        <v>0</v>
      </c>
      <c r="J62" s="28">
        <f t="shared" ref="J62:J65" si="19">SUM(I62*10)</f>
        <v>0</v>
      </c>
    </row>
    <row r="63" spans="1:11" x14ac:dyDescent="0.25">
      <c r="A63" s="39" t="s">
        <v>7</v>
      </c>
      <c r="B63" s="15" t="s">
        <v>71</v>
      </c>
      <c r="C63" s="15">
        <v>113</v>
      </c>
      <c r="D63" s="16">
        <f t="shared" si="16"/>
        <v>1130</v>
      </c>
      <c r="E63" s="21">
        <v>10.5</v>
      </c>
      <c r="F63" s="17">
        <v>137.69999999999999</v>
      </c>
      <c r="G63" s="17">
        <f t="shared" si="17"/>
        <v>13.769999999999998</v>
      </c>
      <c r="H63" s="18">
        <f t="shared" si="18"/>
        <v>1.3769999999999998</v>
      </c>
      <c r="I63" s="19">
        <f>SUM(H63*J6)</f>
        <v>0</v>
      </c>
      <c r="J63" s="28">
        <f t="shared" si="19"/>
        <v>0</v>
      </c>
    </row>
    <row r="64" spans="1:11" x14ac:dyDescent="0.25">
      <c r="A64" s="27" t="s">
        <v>8</v>
      </c>
      <c r="B64" s="15" t="s">
        <v>72</v>
      </c>
      <c r="C64" s="15">
        <v>67</v>
      </c>
      <c r="D64" s="16">
        <f t="shared" si="16"/>
        <v>670</v>
      </c>
      <c r="E64" s="21">
        <v>14.6</v>
      </c>
      <c r="F64" s="17">
        <v>198.8</v>
      </c>
      <c r="G64" s="17">
        <f t="shared" si="17"/>
        <v>19.880000000000003</v>
      </c>
      <c r="H64" s="18">
        <f t="shared" si="18"/>
        <v>1.9880000000000002</v>
      </c>
      <c r="I64" s="19">
        <f>SUM(H64*J6)</f>
        <v>0</v>
      </c>
      <c r="J64" s="28">
        <f t="shared" si="19"/>
        <v>0</v>
      </c>
    </row>
    <row r="65" spans="1:11" ht="15.75" thickBot="1" x14ac:dyDescent="0.3">
      <c r="A65" s="29" t="s">
        <v>28</v>
      </c>
      <c r="B65" s="30" t="s">
        <v>73</v>
      </c>
      <c r="C65" s="30">
        <v>33</v>
      </c>
      <c r="D65" s="31">
        <f t="shared" si="16"/>
        <v>330</v>
      </c>
      <c r="E65" s="37">
        <v>24.7</v>
      </c>
      <c r="F65" s="32">
        <v>368.2</v>
      </c>
      <c r="G65" s="32">
        <f t="shared" si="17"/>
        <v>36.82</v>
      </c>
      <c r="H65" s="33">
        <f t="shared" si="18"/>
        <v>3.6819999999999999</v>
      </c>
      <c r="I65" s="34">
        <f>SUM(H65*J6)</f>
        <v>0</v>
      </c>
      <c r="J65" s="35">
        <f t="shared" si="19"/>
        <v>0</v>
      </c>
    </row>
    <row r="66" spans="1:11" ht="15.75" thickBot="1" x14ac:dyDescent="0.3">
      <c r="A66" s="1"/>
      <c r="D66" s="4"/>
      <c r="E66" s="6"/>
      <c r="G66" s="3"/>
    </row>
    <row r="67" spans="1:11" ht="15.75" thickBot="1" x14ac:dyDescent="0.3">
      <c r="A67" s="90" t="s">
        <v>74</v>
      </c>
      <c r="B67" s="91"/>
      <c r="D67" s="4"/>
    </row>
    <row r="68" spans="1:11" x14ac:dyDescent="0.25">
      <c r="A68" s="22" t="s">
        <v>12</v>
      </c>
      <c r="B68" s="23" t="s">
        <v>13</v>
      </c>
      <c r="C68" s="23" t="s">
        <v>14</v>
      </c>
      <c r="D68" s="23" t="s">
        <v>19</v>
      </c>
      <c r="E68" s="23" t="s">
        <v>15</v>
      </c>
      <c r="F68" s="25" t="s">
        <v>16</v>
      </c>
      <c r="G68" s="25" t="s">
        <v>21</v>
      </c>
      <c r="H68" s="25" t="s">
        <v>20</v>
      </c>
      <c r="I68" s="25" t="s">
        <v>17</v>
      </c>
      <c r="J68" s="26" t="s">
        <v>18</v>
      </c>
    </row>
    <row r="69" spans="1:11" x14ac:dyDescent="0.25">
      <c r="A69" s="27" t="s">
        <v>4</v>
      </c>
      <c r="B69" s="15" t="s">
        <v>78</v>
      </c>
      <c r="C69" s="15">
        <v>165</v>
      </c>
      <c r="D69" s="16">
        <f>SUM(C69*20)</f>
        <v>3300</v>
      </c>
      <c r="E69" s="20">
        <f>SUM(E61*2)</f>
        <v>7.66</v>
      </c>
      <c r="F69" s="17">
        <v>55.25</v>
      </c>
      <c r="G69" s="17">
        <f>SUM((F69/100)*20)</f>
        <v>11.05</v>
      </c>
      <c r="H69" s="18">
        <f>SUM(F69/100)</f>
        <v>0.55249999999999999</v>
      </c>
      <c r="I69" s="19">
        <f>SUM(H69*J6)</f>
        <v>0</v>
      </c>
      <c r="J69" s="28">
        <f>SUM(I69*20)</f>
        <v>0</v>
      </c>
    </row>
    <row r="70" spans="1:11" x14ac:dyDescent="0.25">
      <c r="A70" s="27" t="s">
        <v>5</v>
      </c>
      <c r="B70" s="15" t="s">
        <v>79</v>
      </c>
      <c r="C70" s="15">
        <v>111</v>
      </c>
      <c r="D70" s="16">
        <f t="shared" ref="D70:D75" si="20">SUM(C70*20)</f>
        <v>2220</v>
      </c>
      <c r="E70" s="20">
        <f>SUM(E62*2)</f>
        <v>10</v>
      </c>
      <c r="F70" s="17">
        <v>73</v>
      </c>
      <c r="G70" s="17">
        <f t="shared" ref="G70:G76" si="21">SUM((F70/100)*20)</f>
        <v>14.6</v>
      </c>
      <c r="H70" s="18">
        <f t="shared" ref="H70:H76" si="22">SUM(F70/100)</f>
        <v>0.73</v>
      </c>
      <c r="I70" s="19">
        <f>SUM(H70*J6)</f>
        <v>0</v>
      </c>
      <c r="J70" s="28">
        <f t="shared" ref="J70:J76" si="23">SUM(I70*20)</f>
        <v>0</v>
      </c>
    </row>
    <row r="71" spans="1:11" x14ac:dyDescent="0.25">
      <c r="A71" s="39" t="s">
        <v>7</v>
      </c>
      <c r="B71" s="15" t="s">
        <v>80</v>
      </c>
      <c r="C71" s="15">
        <v>50</v>
      </c>
      <c r="D71" s="16">
        <f t="shared" si="20"/>
        <v>1000</v>
      </c>
      <c r="E71" s="20">
        <f>SUM(E63*2)</f>
        <v>21</v>
      </c>
      <c r="F71" s="17">
        <v>137.69999999999999</v>
      </c>
      <c r="G71" s="17">
        <f t="shared" si="21"/>
        <v>27.539999999999996</v>
      </c>
      <c r="H71" s="18">
        <f t="shared" si="22"/>
        <v>1.3769999999999998</v>
      </c>
      <c r="I71" s="19">
        <f>SUM(H71*J6)</f>
        <v>0</v>
      </c>
      <c r="J71" s="28">
        <f t="shared" si="23"/>
        <v>0</v>
      </c>
    </row>
    <row r="72" spans="1:11" x14ac:dyDescent="0.25">
      <c r="A72" s="27" t="s">
        <v>8</v>
      </c>
      <c r="B72" s="15" t="s">
        <v>81</v>
      </c>
      <c r="C72" s="15">
        <v>67</v>
      </c>
      <c r="D72" s="16">
        <f t="shared" si="20"/>
        <v>1340</v>
      </c>
      <c r="E72" s="20">
        <f>SUM(E64*2)</f>
        <v>29.2</v>
      </c>
      <c r="F72" s="17">
        <v>198.8</v>
      </c>
      <c r="G72" s="17">
        <f t="shared" si="21"/>
        <v>39.760000000000005</v>
      </c>
      <c r="H72" s="18">
        <f t="shared" si="22"/>
        <v>1.9880000000000002</v>
      </c>
      <c r="I72" s="19">
        <f>SUM(H72*J6)</f>
        <v>0</v>
      </c>
      <c r="J72" s="28">
        <f t="shared" si="23"/>
        <v>0</v>
      </c>
    </row>
    <row r="73" spans="1:11" x14ac:dyDescent="0.25">
      <c r="A73" s="27" t="s">
        <v>28</v>
      </c>
      <c r="B73" s="15" t="s">
        <v>82</v>
      </c>
      <c r="C73" s="15">
        <v>33</v>
      </c>
      <c r="D73" s="16">
        <f t="shared" si="20"/>
        <v>660</v>
      </c>
      <c r="E73" s="20">
        <f>SUM(E65*2)</f>
        <v>49.4</v>
      </c>
      <c r="F73" s="17">
        <v>368.2</v>
      </c>
      <c r="G73" s="17">
        <f t="shared" si="21"/>
        <v>73.64</v>
      </c>
      <c r="H73" s="18">
        <f t="shared" si="22"/>
        <v>3.6819999999999999</v>
      </c>
      <c r="I73" s="19">
        <f>SUM(H73*J6)</f>
        <v>0</v>
      </c>
      <c r="J73" s="28">
        <f t="shared" si="23"/>
        <v>0</v>
      </c>
    </row>
    <row r="74" spans="1:11" x14ac:dyDescent="0.25">
      <c r="A74" s="27" t="s">
        <v>9</v>
      </c>
      <c r="B74" s="15" t="s">
        <v>75</v>
      </c>
      <c r="C74" s="15">
        <v>14</v>
      </c>
      <c r="D74" s="16">
        <f t="shared" si="20"/>
        <v>280</v>
      </c>
      <c r="E74" s="20">
        <v>67.98</v>
      </c>
      <c r="F74" s="17">
        <v>560</v>
      </c>
      <c r="G74" s="17">
        <f t="shared" si="21"/>
        <v>112</v>
      </c>
      <c r="H74" s="18">
        <f t="shared" si="22"/>
        <v>5.6</v>
      </c>
      <c r="I74" s="19">
        <f>SUM(H74*J6)</f>
        <v>0</v>
      </c>
      <c r="J74" s="28">
        <f t="shared" si="23"/>
        <v>0</v>
      </c>
    </row>
    <row r="75" spans="1:11" x14ac:dyDescent="0.25">
      <c r="A75" s="27" t="s">
        <v>10</v>
      </c>
      <c r="B75" s="15" t="s">
        <v>76</v>
      </c>
      <c r="C75" s="15">
        <v>11</v>
      </c>
      <c r="D75" s="16">
        <f t="shared" si="20"/>
        <v>220</v>
      </c>
      <c r="E75" s="20">
        <v>96.38</v>
      </c>
      <c r="F75" s="17">
        <v>978.9</v>
      </c>
      <c r="G75" s="17">
        <f t="shared" si="21"/>
        <v>195.78</v>
      </c>
      <c r="H75" s="18">
        <f t="shared" si="22"/>
        <v>9.7889999999999997</v>
      </c>
      <c r="I75" s="19">
        <f>SUM(H75*J6)</f>
        <v>0</v>
      </c>
      <c r="J75" s="28">
        <f t="shared" si="23"/>
        <v>0</v>
      </c>
    </row>
    <row r="76" spans="1:11" ht="15.75" thickBot="1" x14ac:dyDescent="0.3">
      <c r="A76" s="29" t="s">
        <v>29</v>
      </c>
      <c r="B76" s="30" t="s">
        <v>77</v>
      </c>
      <c r="C76" s="30">
        <v>4</v>
      </c>
      <c r="D76" s="31">
        <f>SUM(C76*20)</f>
        <v>80</v>
      </c>
      <c r="E76" s="36">
        <v>127.44</v>
      </c>
      <c r="F76" s="32">
        <v>1335.45</v>
      </c>
      <c r="G76" s="32">
        <f t="shared" si="21"/>
        <v>267.08999999999997</v>
      </c>
      <c r="H76" s="33">
        <f t="shared" si="22"/>
        <v>13.3545</v>
      </c>
      <c r="I76" s="34">
        <f>SUM(H76*J6)</f>
        <v>0</v>
      </c>
      <c r="J76" s="35">
        <f t="shared" si="23"/>
        <v>0</v>
      </c>
    </row>
    <row r="77" spans="1:11" ht="15.75" thickBot="1" x14ac:dyDescent="0.3">
      <c r="A77" s="1"/>
      <c r="D77" s="4"/>
      <c r="E77" s="6"/>
      <c r="G77" s="3"/>
    </row>
    <row r="78" spans="1:11" ht="15.75" thickBot="1" x14ac:dyDescent="0.3">
      <c r="A78" s="90" t="s">
        <v>139</v>
      </c>
      <c r="B78" s="91"/>
      <c r="D78" s="4"/>
      <c r="E78" s="6"/>
      <c r="G78" s="3"/>
    </row>
    <row r="79" spans="1:11" x14ac:dyDescent="0.25">
      <c r="A79" s="22" t="s">
        <v>12</v>
      </c>
      <c r="B79" s="23" t="s">
        <v>13</v>
      </c>
      <c r="C79" s="23" t="s">
        <v>14</v>
      </c>
      <c r="D79" s="23" t="s">
        <v>19</v>
      </c>
      <c r="E79" s="23" t="s">
        <v>15</v>
      </c>
      <c r="F79" s="25" t="s">
        <v>16</v>
      </c>
      <c r="G79" s="25" t="s">
        <v>21</v>
      </c>
      <c r="H79" s="25" t="s">
        <v>20</v>
      </c>
      <c r="I79" s="25" t="s">
        <v>17</v>
      </c>
      <c r="J79" s="26" t="s">
        <v>18</v>
      </c>
    </row>
    <row r="80" spans="1:11" ht="15.75" thickBot="1" x14ac:dyDescent="0.3">
      <c r="A80" s="62" t="s">
        <v>8</v>
      </c>
      <c r="B80" s="62" t="s">
        <v>138</v>
      </c>
      <c r="C80" s="30">
        <v>67</v>
      </c>
      <c r="D80" s="63">
        <v>670</v>
      </c>
      <c r="E80" s="36">
        <v>14.6</v>
      </c>
      <c r="F80" s="32">
        <v>222.4</v>
      </c>
      <c r="G80" s="32">
        <f t="shared" ref="G80" si="24">SUM((F80/100)*20)</f>
        <v>44.480000000000004</v>
      </c>
      <c r="H80" s="33">
        <f t="shared" ref="H80" si="25">SUM(F80/100)</f>
        <v>2.2240000000000002</v>
      </c>
      <c r="I80" s="65">
        <f>H80*J6</f>
        <v>0</v>
      </c>
      <c r="J80" s="85">
        <f>I80*10</f>
        <v>0</v>
      </c>
      <c r="K80" s="84"/>
    </row>
    <row r="81" spans="1:10" x14ac:dyDescent="0.25">
      <c r="A81" s="86"/>
      <c r="B81" s="86"/>
      <c r="D81" s="87"/>
      <c r="E81" s="6"/>
      <c r="G81" s="3"/>
      <c r="I81" s="83"/>
      <c r="J81" s="83"/>
    </row>
    <row r="82" spans="1:10" ht="15.75" thickBot="1" x14ac:dyDescent="0.3">
      <c r="A82" s="93" t="s">
        <v>137</v>
      </c>
      <c r="B82" s="94"/>
      <c r="D82" s="4"/>
      <c r="E82" s="6"/>
      <c r="G82" s="3"/>
    </row>
    <row r="83" spans="1:10" x14ac:dyDescent="0.25">
      <c r="A83" s="22" t="s">
        <v>12</v>
      </c>
      <c r="B83" s="23" t="s">
        <v>13</v>
      </c>
      <c r="C83" s="23" t="s">
        <v>14</v>
      </c>
      <c r="D83" s="23" t="s">
        <v>19</v>
      </c>
      <c r="E83" s="23" t="s">
        <v>15</v>
      </c>
      <c r="F83" s="25" t="s">
        <v>16</v>
      </c>
      <c r="G83" s="25" t="s">
        <v>21</v>
      </c>
      <c r="H83" s="25" t="s">
        <v>20</v>
      </c>
      <c r="I83" s="25" t="s">
        <v>17</v>
      </c>
      <c r="J83" s="26" t="s">
        <v>18</v>
      </c>
    </row>
    <row r="84" spans="1:10" x14ac:dyDescent="0.25">
      <c r="A84" s="27" t="s">
        <v>7</v>
      </c>
      <c r="B84" s="15" t="s">
        <v>141</v>
      </c>
      <c r="C84" s="15">
        <v>50</v>
      </c>
      <c r="D84" s="16">
        <v>1000</v>
      </c>
      <c r="E84" s="15">
        <v>29.26</v>
      </c>
      <c r="F84" s="17">
        <v>149.4</v>
      </c>
      <c r="G84" s="17">
        <f t="shared" ref="G84:G86" si="26">SUM((F84/100)*20)</f>
        <v>29.88</v>
      </c>
      <c r="H84" s="18">
        <f t="shared" ref="H84:H85" si="27">SUM(F84/100)</f>
        <v>1.494</v>
      </c>
      <c r="I84" s="19">
        <f>SUM(H84*J6)</f>
        <v>0</v>
      </c>
      <c r="J84" s="28">
        <f>SUM(I84*20)</f>
        <v>0</v>
      </c>
    </row>
    <row r="85" spans="1:10" x14ac:dyDescent="0.25">
      <c r="A85" s="27" t="s">
        <v>8</v>
      </c>
      <c r="B85" s="15" t="s">
        <v>140</v>
      </c>
      <c r="C85" s="15">
        <v>67</v>
      </c>
      <c r="D85" s="16">
        <v>1340</v>
      </c>
      <c r="E85" s="20">
        <v>29.2</v>
      </c>
      <c r="F85" s="17">
        <v>222.4</v>
      </c>
      <c r="G85" s="17">
        <f t="shared" si="26"/>
        <v>44.480000000000004</v>
      </c>
      <c r="H85" s="18">
        <f t="shared" si="27"/>
        <v>2.2240000000000002</v>
      </c>
      <c r="I85" s="19">
        <f>SUM(H85*J6)</f>
        <v>0</v>
      </c>
      <c r="J85" s="28">
        <f t="shared" ref="J85:J86" si="28">SUM(I85*20)</f>
        <v>0</v>
      </c>
    </row>
    <row r="86" spans="1:10" ht="15.75" thickBot="1" x14ac:dyDescent="0.3">
      <c r="A86" s="29" t="s">
        <v>28</v>
      </c>
      <c r="B86" s="30" t="s">
        <v>142</v>
      </c>
      <c r="C86" s="30">
        <v>33</v>
      </c>
      <c r="D86" s="30">
        <v>660</v>
      </c>
      <c r="E86" s="30">
        <v>49.4</v>
      </c>
      <c r="F86" s="32">
        <v>412.95</v>
      </c>
      <c r="G86" s="32">
        <f t="shared" si="26"/>
        <v>82.59</v>
      </c>
      <c r="H86" s="33">
        <f t="shared" ref="H86" si="29">SUM(F86/100)</f>
        <v>4.1295000000000002</v>
      </c>
      <c r="I86" s="34">
        <f>SUM(H86*J6)</f>
        <v>0</v>
      </c>
      <c r="J86" s="35">
        <f t="shared" si="28"/>
        <v>0</v>
      </c>
    </row>
    <row r="87" spans="1:10" ht="15.75" thickBot="1" x14ac:dyDescent="0.3">
      <c r="A87" s="88"/>
      <c r="B87" s="88"/>
      <c r="D87" s="4"/>
      <c r="E87" s="6"/>
      <c r="G87" s="3"/>
    </row>
    <row r="88" spans="1:10" ht="15.75" thickBot="1" x14ac:dyDescent="0.3">
      <c r="A88" s="13" t="s">
        <v>83</v>
      </c>
      <c r="B88" s="14"/>
      <c r="D88" s="4"/>
    </row>
    <row r="89" spans="1:10" x14ac:dyDescent="0.25">
      <c r="A89" s="22" t="s">
        <v>12</v>
      </c>
      <c r="B89" s="23" t="s">
        <v>13</v>
      </c>
      <c r="C89" s="23" t="s">
        <v>14</v>
      </c>
      <c r="D89" s="23" t="s">
        <v>19</v>
      </c>
      <c r="E89" s="23" t="s">
        <v>15</v>
      </c>
      <c r="F89" s="25" t="s">
        <v>16</v>
      </c>
      <c r="G89" s="25" t="s">
        <v>21</v>
      </c>
      <c r="H89" s="25" t="s">
        <v>20</v>
      </c>
      <c r="I89" s="25" t="s">
        <v>17</v>
      </c>
      <c r="J89" s="26" t="s">
        <v>18</v>
      </c>
    </row>
    <row r="90" spans="1:10" x14ac:dyDescent="0.25">
      <c r="A90" s="27" t="s">
        <v>0</v>
      </c>
      <c r="B90" s="15" t="s">
        <v>84</v>
      </c>
      <c r="C90" s="15">
        <v>450</v>
      </c>
      <c r="D90" s="16">
        <f>SUM(C90*20)</f>
        <v>9000</v>
      </c>
      <c r="E90" s="21">
        <v>4.2</v>
      </c>
      <c r="F90" s="17">
        <v>144.25</v>
      </c>
      <c r="G90" s="17">
        <f>SUM((F90/100)*20)</f>
        <v>28.849999999999998</v>
      </c>
      <c r="H90" s="18">
        <f>SUM(F90/100)</f>
        <v>1.4424999999999999</v>
      </c>
      <c r="I90" s="19">
        <f>SUM(H90*J6)</f>
        <v>0</v>
      </c>
      <c r="J90" s="28">
        <f>SUM(I90*20)</f>
        <v>0</v>
      </c>
    </row>
    <row r="91" spans="1:10" x14ac:dyDescent="0.25">
      <c r="A91" s="27" t="s">
        <v>1</v>
      </c>
      <c r="B91" s="15" t="s">
        <v>85</v>
      </c>
      <c r="C91" s="15">
        <v>350</v>
      </c>
      <c r="D91" s="16">
        <f t="shared" ref="D91:D100" si="30">SUM(C91*20)</f>
        <v>7000</v>
      </c>
      <c r="E91" s="21">
        <v>5.7</v>
      </c>
      <c r="F91" s="17">
        <v>197.8</v>
      </c>
      <c r="G91" s="17">
        <f t="shared" ref="G91:G100" si="31">SUM((F91/100)*20)</f>
        <v>39.56</v>
      </c>
      <c r="H91" s="18">
        <f t="shared" ref="H91:H100" si="32">SUM(F91/100)</f>
        <v>1.9780000000000002</v>
      </c>
      <c r="I91" s="19">
        <f>SUM(H91*J6)</f>
        <v>0</v>
      </c>
      <c r="J91" s="28">
        <f t="shared" ref="J91:J100" si="33">SUM(I91*20)</f>
        <v>0</v>
      </c>
    </row>
    <row r="92" spans="1:10" x14ac:dyDescent="0.25">
      <c r="A92" s="39" t="s">
        <v>2</v>
      </c>
      <c r="B92" s="15" t="s">
        <v>86</v>
      </c>
      <c r="C92" s="15">
        <v>177</v>
      </c>
      <c r="D92" s="16">
        <f t="shared" si="30"/>
        <v>3540</v>
      </c>
      <c r="E92" s="21">
        <v>8.3800000000000008</v>
      </c>
      <c r="F92" s="17">
        <v>291.5</v>
      </c>
      <c r="G92" s="17">
        <f t="shared" si="31"/>
        <v>58.3</v>
      </c>
      <c r="H92" s="18">
        <f t="shared" si="32"/>
        <v>2.915</v>
      </c>
      <c r="I92" s="19">
        <f>SUM(H92*J6)</f>
        <v>0</v>
      </c>
      <c r="J92" s="28">
        <f t="shared" si="33"/>
        <v>0</v>
      </c>
    </row>
    <row r="93" spans="1:10" x14ac:dyDescent="0.25">
      <c r="A93" s="27" t="s">
        <v>3</v>
      </c>
      <c r="B93" s="15" t="s">
        <v>87</v>
      </c>
      <c r="C93" s="15">
        <v>212</v>
      </c>
      <c r="D93" s="16">
        <f t="shared" si="30"/>
        <v>4240</v>
      </c>
      <c r="E93" s="21">
        <v>11.58</v>
      </c>
      <c r="F93" s="17">
        <v>417.95</v>
      </c>
      <c r="G93" s="17">
        <f t="shared" si="31"/>
        <v>83.59</v>
      </c>
      <c r="H93" s="18">
        <f t="shared" si="32"/>
        <v>4.1795</v>
      </c>
      <c r="I93" s="19">
        <f>SUM(H93*J6)</f>
        <v>0</v>
      </c>
      <c r="J93" s="28">
        <f t="shared" si="33"/>
        <v>0</v>
      </c>
    </row>
    <row r="94" spans="1:10" x14ac:dyDescent="0.25">
      <c r="A94" s="27" t="s">
        <v>4</v>
      </c>
      <c r="B94" s="15" t="s">
        <v>88</v>
      </c>
      <c r="C94" s="15">
        <v>165</v>
      </c>
      <c r="D94" s="16">
        <f t="shared" si="30"/>
        <v>3300</v>
      </c>
      <c r="E94" s="21">
        <v>14.02</v>
      </c>
      <c r="F94" s="17">
        <v>452.05</v>
      </c>
      <c r="G94" s="17">
        <f t="shared" si="31"/>
        <v>90.41</v>
      </c>
      <c r="H94" s="18">
        <f t="shared" si="32"/>
        <v>4.5205000000000002</v>
      </c>
      <c r="I94" s="19">
        <f>SUM(H94*J6)</f>
        <v>0</v>
      </c>
      <c r="J94" s="28">
        <f t="shared" si="33"/>
        <v>0</v>
      </c>
    </row>
    <row r="95" spans="1:10" x14ac:dyDescent="0.25">
      <c r="A95" s="27" t="s">
        <v>5</v>
      </c>
      <c r="B95" s="15" t="s">
        <v>89</v>
      </c>
      <c r="C95" s="15">
        <v>111</v>
      </c>
      <c r="D95" s="16">
        <f t="shared" si="30"/>
        <v>2220</v>
      </c>
      <c r="E95" s="21">
        <v>19.38</v>
      </c>
      <c r="F95" s="17">
        <v>643.9</v>
      </c>
      <c r="G95" s="17">
        <f t="shared" si="31"/>
        <v>128.78</v>
      </c>
      <c r="H95" s="18">
        <f t="shared" si="32"/>
        <v>6.4390000000000001</v>
      </c>
      <c r="I95" s="19">
        <f>SUM(H95*J6)</f>
        <v>0</v>
      </c>
      <c r="J95" s="28">
        <f t="shared" si="33"/>
        <v>0</v>
      </c>
    </row>
    <row r="96" spans="1:10" x14ac:dyDescent="0.25">
      <c r="A96" s="27" t="s">
        <v>6</v>
      </c>
      <c r="B96" s="15" t="s">
        <v>90</v>
      </c>
      <c r="C96" s="15">
        <v>73</v>
      </c>
      <c r="D96" s="16">
        <f t="shared" si="30"/>
        <v>1460</v>
      </c>
      <c r="E96" s="21">
        <v>29.58</v>
      </c>
      <c r="F96" s="17">
        <v>1049.8499999999999</v>
      </c>
      <c r="G96" s="17">
        <f t="shared" si="31"/>
        <v>209.97</v>
      </c>
      <c r="H96" s="18">
        <f t="shared" si="32"/>
        <v>10.4985</v>
      </c>
      <c r="I96" s="19">
        <f>SUM(H96*J6)</f>
        <v>0</v>
      </c>
      <c r="J96" s="28">
        <f t="shared" si="33"/>
        <v>0</v>
      </c>
    </row>
    <row r="97" spans="1:10" x14ac:dyDescent="0.25">
      <c r="A97" s="27" t="s">
        <v>7</v>
      </c>
      <c r="B97" s="15" t="s">
        <v>91</v>
      </c>
      <c r="C97" s="15">
        <v>50</v>
      </c>
      <c r="D97" s="16">
        <f t="shared" si="30"/>
        <v>1000</v>
      </c>
      <c r="E97" s="21">
        <v>39.58</v>
      </c>
      <c r="F97" s="17">
        <v>1287.8</v>
      </c>
      <c r="G97" s="17">
        <f t="shared" si="31"/>
        <v>257.56</v>
      </c>
      <c r="H97" s="18">
        <f t="shared" si="32"/>
        <v>12.878</v>
      </c>
      <c r="I97" s="19">
        <f>SUM(H97*J6)</f>
        <v>0</v>
      </c>
      <c r="J97" s="28">
        <f t="shared" si="33"/>
        <v>0</v>
      </c>
    </row>
    <row r="98" spans="1:10" x14ac:dyDescent="0.25">
      <c r="A98" s="27" t="s">
        <v>8</v>
      </c>
      <c r="B98" s="15" t="s">
        <v>92</v>
      </c>
      <c r="C98" s="15">
        <v>57</v>
      </c>
      <c r="D98" s="16">
        <f t="shared" si="30"/>
        <v>1140</v>
      </c>
      <c r="E98" s="21">
        <v>57.84</v>
      </c>
      <c r="F98" s="17">
        <v>1854.4</v>
      </c>
      <c r="G98" s="17">
        <f t="shared" si="31"/>
        <v>370.88</v>
      </c>
      <c r="H98" s="18">
        <f t="shared" si="32"/>
        <v>18.544</v>
      </c>
      <c r="I98" s="19">
        <f>SUM(H98*J6)</f>
        <v>0</v>
      </c>
      <c r="J98" s="28">
        <f t="shared" si="33"/>
        <v>0</v>
      </c>
    </row>
    <row r="99" spans="1:10" x14ac:dyDescent="0.25">
      <c r="A99" s="27" t="s">
        <v>28</v>
      </c>
      <c r="B99" s="15" t="s">
        <v>93</v>
      </c>
      <c r="C99" s="15">
        <v>26</v>
      </c>
      <c r="D99" s="16">
        <f t="shared" si="30"/>
        <v>520</v>
      </c>
      <c r="E99" s="21">
        <v>110.32</v>
      </c>
      <c r="F99" s="17">
        <v>3588.3</v>
      </c>
      <c r="G99" s="17">
        <f t="shared" si="31"/>
        <v>717.66000000000008</v>
      </c>
      <c r="H99" s="18">
        <f t="shared" si="32"/>
        <v>35.883000000000003</v>
      </c>
      <c r="I99" s="19">
        <f>SUM(H99*J6)</f>
        <v>0</v>
      </c>
      <c r="J99" s="28">
        <f t="shared" si="33"/>
        <v>0</v>
      </c>
    </row>
    <row r="100" spans="1:10" ht="15.75" thickBot="1" x14ac:dyDescent="0.3">
      <c r="A100" s="29" t="s">
        <v>9</v>
      </c>
      <c r="B100" s="30" t="s">
        <v>94</v>
      </c>
      <c r="C100" s="30">
        <v>14</v>
      </c>
      <c r="D100" s="31">
        <f t="shared" si="30"/>
        <v>280</v>
      </c>
      <c r="E100" s="37">
        <v>166.72</v>
      </c>
      <c r="F100" s="32">
        <v>5406.95</v>
      </c>
      <c r="G100" s="32">
        <f t="shared" si="31"/>
        <v>1081.3899999999999</v>
      </c>
      <c r="H100" s="33">
        <f t="shared" si="32"/>
        <v>54.069499999999998</v>
      </c>
      <c r="I100" s="34">
        <f>SUM(H100*J6)</f>
        <v>0</v>
      </c>
      <c r="J100" s="35">
        <f t="shared" si="33"/>
        <v>0</v>
      </c>
    </row>
    <row r="101" spans="1:10" ht="15.75" thickBot="1" x14ac:dyDescent="0.3">
      <c r="D101" s="4"/>
      <c r="E101" s="6"/>
      <c r="G101" s="3"/>
      <c r="I101" s="3"/>
    </row>
    <row r="102" spans="1:10" ht="15.75" thickBot="1" x14ac:dyDescent="0.3">
      <c r="A102" s="90" t="s">
        <v>95</v>
      </c>
      <c r="B102" s="91"/>
    </row>
    <row r="103" spans="1:10" x14ac:dyDescent="0.25">
      <c r="A103" s="22" t="s">
        <v>12</v>
      </c>
      <c r="B103" s="23" t="s">
        <v>13</v>
      </c>
      <c r="C103" s="23" t="s">
        <v>14</v>
      </c>
      <c r="D103" s="23" t="s">
        <v>19</v>
      </c>
      <c r="E103" s="23" t="s">
        <v>15</v>
      </c>
      <c r="F103" s="25" t="s">
        <v>16</v>
      </c>
      <c r="G103" s="25" t="s">
        <v>21</v>
      </c>
      <c r="H103" s="25" t="s">
        <v>20</v>
      </c>
      <c r="I103" s="25" t="s">
        <v>17</v>
      </c>
      <c r="J103" s="26" t="s">
        <v>18</v>
      </c>
    </row>
    <row r="104" spans="1:10" x14ac:dyDescent="0.25">
      <c r="A104" s="27" t="s">
        <v>4</v>
      </c>
      <c r="B104" s="15" t="s">
        <v>96</v>
      </c>
      <c r="C104" s="15">
        <v>259</v>
      </c>
      <c r="D104" s="16">
        <f>SUM(C104*10)</f>
        <v>2590</v>
      </c>
      <c r="E104" s="15">
        <v>2.76</v>
      </c>
      <c r="F104" s="17">
        <v>177.15</v>
      </c>
      <c r="G104" s="17">
        <f>SUM((F104/100)*10)</f>
        <v>17.715</v>
      </c>
      <c r="H104" s="18">
        <f>SUM(F104/100)</f>
        <v>1.7715000000000001</v>
      </c>
      <c r="I104" s="19">
        <f>SUM(H104*J6)</f>
        <v>0</v>
      </c>
      <c r="J104" s="28">
        <f>SUM(I104*10)</f>
        <v>0</v>
      </c>
    </row>
    <row r="105" spans="1:10" x14ac:dyDescent="0.25">
      <c r="A105" s="27" t="s">
        <v>5</v>
      </c>
      <c r="B105" s="15" t="s">
        <v>97</v>
      </c>
      <c r="C105" s="15">
        <v>167</v>
      </c>
      <c r="D105" s="16">
        <f t="shared" ref="D105:D107" si="34">SUM(C105*10)</f>
        <v>1670</v>
      </c>
      <c r="E105" s="15">
        <v>3.61</v>
      </c>
      <c r="F105" s="17">
        <v>241.55</v>
      </c>
      <c r="G105" s="17">
        <f t="shared" ref="G105:G107" si="35">SUM((F105/100)*10)</f>
        <v>24.155000000000001</v>
      </c>
      <c r="H105" s="18">
        <f t="shared" ref="H105:H107" si="36">SUM(F105/100)</f>
        <v>2.4155000000000002</v>
      </c>
      <c r="I105" s="19">
        <f>SUM(H105*J6)</f>
        <v>0</v>
      </c>
      <c r="J105" s="28">
        <f t="shared" ref="J105:J107" si="37">SUM(I105*10)</f>
        <v>0</v>
      </c>
    </row>
    <row r="106" spans="1:10" x14ac:dyDescent="0.25">
      <c r="A106" s="27" t="s">
        <v>7</v>
      </c>
      <c r="B106" s="15" t="s">
        <v>98</v>
      </c>
      <c r="C106" s="15">
        <v>75</v>
      </c>
      <c r="D106" s="16">
        <f t="shared" si="34"/>
        <v>750</v>
      </c>
      <c r="E106" s="15">
        <v>7.41</v>
      </c>
      <c r="F106" s="17">
        <v>495.1</v>
      </c>
      <c r="G106" s="17">
        <f t="shared" si="35"/>
        <v>49.510000000000005</v>
      </c>
      <c r="H106" s="18">
        <f t="shared" si="36"/>
        <v>4.9510000000000005</v>
      </c>
      <c r="I106" s="19">
        <f>SUM(H106*J6)</f>
        <v>0</v>
      </c>
      <c r="J106" s="28">
        <f t="shared" si="37"/>
        <v>0</v>
      </c>
    </row>
    <row r="107" spans="1:10" ht="15.75" thickBot="1" x14ac:dyDescent="0.3">
      <c r="A107" s="29" t="s">
        <v>8</v>
      </c>
      <c r="B107" s="30" t="s">
        <v>99</v>
      </c>
      <c r="C107" s="30">
        <v>48</v>
      </c>
      <c r="D107" s="31">
        <f t="shared" si="34"/>
        <v>480</v>
      </c>
      <c r="E107" s="30">
        <v>10.26</v>
      </c>
      <c r="F107" s="32">
        <v>735.35</v>
      </c>
      <c r="G107" s="32">
        <f t="shared" si="35"/>
        <v>73.534999999999997</v>
      </c>
      <c r="H107" s="33">
        <f t="shared" si="36"/>
        <v>7.3535000000000004</v>
      </c>
      <c r="I107" s="34">
        <f>SUM(H107*J6)</f>
        <v>0</v>
      </c>
      <c r="J107" s="35">
        <f t="shared" si="37"/>
        <v>0</v>
      </c>
    </row>
    <row r="108" spans="1:10" ht="15.75" thickBot="1" x14ac:dyDescent="0.3">
      <c r="D108" s="4"/>
      <c r="E108" s="6"/>
      <c r="G108" s="3"/>
      <c r="I108" s="3"/>
    </row>
    <row r="109" spans="1:10" ht="15.75" thickBot="1" x14ac:dyDescent="0.3">
      <c r="A109" s="90" t="s">
        <v>100</v>
      </c>
      <c r="B109" s="91"/>
      <c r="D109" s="4"/>
    </row>
    <row r="110" spans="1:10" x14ac:dyDescent="0.25">
      <c r="A110" s="22" t="s">
        <v>12</v>
      </c>
      <c r="B110" s="23" t="s">
        <v>13</v>
      </c>
      <c r="C110" s="23" t="s">
        <v>14</v>
      </c>
      <c r="D110" s="23" t="s">
        <v>19</v>
      </c>
      <c r="E110" s="23" t="s">
        <v>15</v>
      </c>
      <c r="F110" s="25" t="s">
        <v>16</v>
      </c>
      <c r="G110" s="25" t="s">
        <v>21</v>
      </c>
      <c r="H110" s="25" t="s">
        <v>20</v>
      </c>
      <c r="I110" s="25" t="s">
        <v>17</v>
      </c>
      <c r="J110" s="26" t="s">
        <v>18</v>
      </c>
    </row>
    <row r="111" spans="1:10" x14ac:dyDescent="0.25">
      <c r="A111" s="27" t="s">
        <v>4</v>
      </c>
      <c r="B111" s="15" t="s">
        <v>101</v>
      </c>
      <c r="C111" s="15">
        <v>259</v>
      </c>
      <c r="D111" s="16">
        <f>SUM(C111*20)</f>
        <v>5180</v>
      </c>
      <c r="E111" s="20">
        <f>SUM(E104*2)</f>
        <v>5.52</v>
      </c>
      <c r="F111" s="17">
        <v>177.15</v>
      </c>
      <c r="G111" s="17">
        <f>SUM((F111/100)*20)</f>
        <v>35.43</v>
      </c>
      <c r="H111" s="18">
        <f>SUM(F111/100)</f>
        <v>1.7715000000000001</v>
      </c>
      <c r="I111" s="19">
        <f>SUM(H111*J6)</f>
        <v>0</v>
      </c>
      <c r="J111" s="28">
        <f>SUM(I111*20)</f>
        <v>0</v>
      </c>
    </row>
    <row r="112" spans="1:10" x14ac:dyDescent="0.25">
      <c r="A112" s="27" t="s">
        <v>5</v>
      </c>
      <c r="B112" s="15" t="s">
        <v>102</v>
      </c>
      <c r="C112" s="15">
        <v>167</v>
      </c>
      <c r="D112" s="16">
        <f t="shared" ref="D112:D115" si="38">SUM(C112*20)</f>
        <v>3340</v>
      </c>
      <c r="E112" s="20">
        <f>SUM(E105*2)</f>
        <v>7.22</v>
      </c>
      <c r="F112" s="17">
        <v>241.55</v>
      </c>
      <c r="G112" s="17">
        <f t="shared" ref="G112:G115" si="39">SUM((F112/100)*20)</f>
        <v>48.31</v>
      </c>
      <c r="H112" s="18">
        <f t="shared" ref="H112:H115" si="40">SUM(F112/100)</f>
        <v>2.4155000000000002</v>
      </c>
      <c r="I112" s="19">
        <f>SUM(H112*J6)</f>
        <v>0</v>
      </c>
      <c r="J112" s="28">
        <f t="shared" ref="J112:J115" si="41">SUM(I112*20)</f>
        <v>0</v>
      </c>
    </row>
    <row r="113" spans="1:10" x14ac:dyDescent="0.25">
      <c r="A113" s="39" t="s">
        <v>7</v>
      </c>
      <c r="B113" s="15" t="s">
        <v>103</v>
      </c>
      <c r="C113" s="15">
        <v>75</v>
      </c>
      <c r="D113" s="16">
        <f t="shared" si="38"/>
        <v>1500</v>
      </c>
      <c r="E113" s="20">
        <f>SUM(E106*2)</f>
        <v>14.82</v>
      </c>
      <c r="F113" s="17">
        <v>495.1</v>
      </c>
      <c r="G113" s="17">
        <f t="shared" si="39"/>
        <v>99.02000000000001</v>
      </c>
      <c r="H113" s="18">
        <f t="shared" si="40"/>
        <v>4.9510000000000005</v>
      </c>
      <c r="I113" s="19">
        <f>SUM(H113*J6)</f>
        <v>0</v>
      </c>
      <c r="J113" s="28">
        <f t="shared" si="41"/>
        <v>0</v>
      </c>
    </row>
    <row r="114" spans="1:10" x14ac:dyDescent="0.25">
      <c r="A114" s="27" t="s">
        <v>8</v>
      </c>
      <c r="B114" s="15" t="s">
        <v>104</v>
      </c>
      <c r="C114" s="15">
        <v>48</v>
      </c>
      <c r="D114" s="16">
        <f t="shared" si="38"/>
        <v>960</v>
      </c>
      <c r="E114" s="20">
        <f>SUM(E107*2)</f>
        <v>20.52</v>
      </c>
      <c r="F114" s="17">
        <v>735.35</v>
      </c>
      <c r="G114" s="17">
        <f t="shared" si="39"/>
        <v>147.07</v>
      </c>
      <c r="H114" s="18">
        <f t="shared" si="40"/>
        <v>7.3535000000000004</v>
      </c>
      <c r="I114" s="19">
        <f>SUM(H114*J6)</f>
        <v>0</v>
      </c>
      <c r="J114" s="28">
        <f t="shared" si="41"/>
        <v>0</v>
      </c>
    </row>
    <row r="115" spans="1:10" ht="15.75" thickBot="1" x14ac:dyDescent="0.3">
      <c r="A115" s="29" t="s">
        <v>28</v>
      </c>
      <c r="B115" s="30" t="s">
        <v>105</v>
      </c>
      <c r="C115" s="30">
        <v>20</v>
      </c>
      <c r="D115" s="31">
        <f t="shared" si="38"/>
        <v>400</v>
      </c>
      <c r="E115" s="36">
        <v>41.8</v>
      </c>
      <c r="F115" s="32">
        <v>2014.5</v>
      </c>
      <c r="G115" s="32">
        <f t="shared" si="39"/>
        <v>402.9</v>
      </c>
      <c r="H115" s="33">
        <f t="shared" si="40"/>
        <v>20.145</v>
      </c>
      <c r="I115" s="34">
        <f>SUM(H115*J6)</f>
        <v>0</v>
      </c>
      <c r="J115" s="35">
        <f t="shared" si="41"/>
        <v>0</v>
      </c>
    </row>
    <row r="116" spans="1:10" ht="15.75" thickBot="1" x14ac:dyDescent="0.3">
      <c r="A116" s="41"/>
      <c r="D116" s="4"/>
      <c r="E116" s="6"/>
      <c r="F116"/>
      <c r="G116" s="3"/>
    </row>
    <row r="117" spans="1:10" ht="15.75" thickBot="1" x14ac:dyDescent="0.3">
      <c r="A117" s="90" t="s">
        <v>106</v>
      </c>
      <c r="B117" s="91"/>
      <c r="F117"/>
    </row>
    <row r="118" spans="1:10" x14ac:dyDescent="0.25">
      <c r="A118" s="22" t="s">
        <v>12</v>
      </c>
      <c r="B118" s="23" t="s">
        <v>13</v>
      </c>
      <c r="C118" s="23" t="s">
        <v>14</v>
      </c>
      <c r="D118" s="23" t="s">
        <v>19</v>
      </c>
      <c r="E118" s="23" t="s">
        <v>15</v>
      </c>
      <c r="F118" s="24" t="s">
        <v>16</v>
      </c>
      <c r="G118" s="25" t="s">
        <v>21</v>
      </c>
      <c r="H118" s="25" t="s">
        <v>20</v>
      </c>
      <c r="I118" s="25" t="s">
        <v>17</v>
      </c>
      <c r="J118" s="26" t="s">
        <v>18</v>
      </c>
    </row>
    <row r="119" spans="1:10" x14ac:dyDescent="0.25">
      <c r="A119" s="27" t="s">
        <v>8</v>
      </c>
      <c r="B119" s="15" t="s">
        <v>107</v>
      </c>
      <c r="C119" s="15">
        <v>67</v>
      </c>
      <c r="D119" s="16">
        <f>SUM(C119*14)</f>
        <v>938</v>
      </c>
      <c r="E119" s="15">
        <v>14.78</v>
      </c>
      <c r="F119" s="17">
        <v>583</v>
      </c>
      <c r="G119" s="17">
        <f>SUM((F119/100)*14)</f>
        <v>81.62</v>
      </c>
      <c r="H119" s="18">
        <f>SUM(F119/100)</f>
        <v>5.83</v>
      </c>
      <c r="I119" s="19">
        <f>SUM(H119*J6)</f>
        <v>0</v>
      </c>
      <c r="J119" s="28">
        <f>SUM(I119*14)</f>
        <v>0</v>
      </c>
    </row>
    <row r="120" spans="1:10" x14ac:dyDescent="0.25">
      <c r="A120" s="39" t="s">
        <v>28</v>
      </c>
      <c r="B120" s="15" t="s">
        <v>108</v>
      </c>
      <c r="C120" s="15">
        <v>33</v>
      </c>
      <c r="D120" s="16">
        <f t="shared" ref="D120:D121" si="42">SUM(C120*14)</f>
        <v>462</v>
      </c>
      <c r="E120" s="15">
        <v>32.479999999999997</v>
      </c>
      <c r="F120" s="17">
        <v>899.8</v>
      </c>
      <c r="G120" s="17">
        <f t="shared" ref="G120:G121" si="43">SUM((F120/100)*14)</f>
        <v>125.97199999999999</v>
      </c>
      <c r="H120" s="18">
        <f t="shared" ref="H120:H121" si="44">SUM(F120/100)</f>
        <v>8.9979999999999993</v>
      </c>
      <c r="I120" s="19">
        <f>SUM(H120*J6)</f>
        <v>0</v>
      </c>
      <c r="J120" s="28">
        <f t="shared" ref="J120:J121" si="45">SUM(I120*14)</f>
        <v>0</v>
      </c>
    </row>
    <row r="121" spans="1:10" ht="15.75" thickBot="1" x14ac:dyDescent="0.3">
      <c r="A121" s="29" t="s">
        <v>9</v>
      </c>
      <c r="B121" s="30" t="s">
        <v>109</v>
      </c>
      <c r="C121" s="30">
        <v>14</v>
      </c>
      <c r="D121" s="31">
        <f t="shared" si="42"/>
        <v>196</v>
      </c>
      <c r="E121" s="37">
        <v>56.7</v>
      </c>
      <c r="F121" s="32">
        <v>1314.65</v>
      </c>
      <c r="G121" s="32">
        <f t="shared" si="43"/>
        <v>184.05100000000002</v>
      </c>
      <c r="H121" s="33">
        <f t="shared" si="44"/>
        <v>13.146500000000001</v>
      </c>
      <c r="I121" s="34">
        <f>SUM(H121*J6)</f>
        <v>0</v>
      </c>
      <c r="J121" s="28">
        <f t="shared" si="45"/>
        <v>0</v>
      </c>
    </row>
    <row r="122" spans="1:10" ht="15.75" thickBot="1" x14ac:dyDescent="0.3">
      <c r="A122" s="41"/>
      <c r="D122" s="4"/>
      <c r="E122" s="42"/>
      <c r="F122"/>
      <c r="G122" s="3"/>
    </row>
    <row r="123" spans="1:10" ht="15.75" thickBot="1" x14ac:dyDescent="0.3">
      <c r="A123" s="90" t="s">
        <v>110</v>
      </c>
      <c r="B123" s="91"/>
      <c r="D123" s="4"/>
      <c r="F123"/>
    </row>
    <row r="124" spans="1:10" x14ac:dyDescent="0.25">
      <c r="A124" s="22" t="s">
        <v>12</v>
      </c>
      <c r="B124" s="23" t="s">
        <v>13</v>
      </c>
      <c r="C124" s="23" t="s">
        <v>14</v>
      </c>
      <c r="D124" s="23" t="s">
        <v>19</v>
      </c>
      <c r="E124" s="23" t="s">
        <v>15</v>
      </c>
      <c r="F124" s="24" t="s">
        <v>16</v>
      </c>
      <c r="G124" s="25" t="s">
        <v>21</v>
      </c>
      <c r="H124" s="25" t="s">
        <v>20</v>
      </c>
      <c r="I124" s="25" t="s">
        <v>17</v>
      </c>
      <c r="J124" s="26" t="s">
        <v>18</v>
      </c>
    </row>
    <row r="125" spans="1:10" x14ac:dyDescent="0.25">
      <c r="A125" s="27" t="s">
        <v>1</v>
      </c>
      <c r="B125" s="15" t="s">
        <v>111</v>
      </c>
      <c r="C125" s="15">
        <v>350</v>
      </c>
      <c r="D125" s="16">
        <f>SUM(C125*20)</f>
        <v>7000</v>
      </c>
      <c r="E125" s="20">
        <v>2.52</v>
      </c>
      <c r="F125" s="17">
        <v>34.049999999999997</v>
      </c>
      <c r="G125" s="17">
        <f>SUM((F125/100)*20)</f>
        <v>6.81</v>
      </c>
      <c r="H125" s="18">
        <f>SUM(F125/100)</f>
        <v>0.34049999999999997</v>
      </c>
      <c r="I125" s="19">
        <f>SUM(H125*J6)</f>
        <v>0</v>
      </c>
      <c r="J125" s="28">
        <f>SUM(I125*20)</f>
        <v>0</v>
      </c>
    </row>
    <row r="126" spans="1:10" x14ac:dyDescent="0.25">
      <c r="A126" s="27" t="s">
        <v>2</v>
      </c>
      <c r="B126" s="15" t="s">
        <v>114</v>
      </c>
      <c r="C126" s="15">
        <v>300</v>
      </c>
      <c r="D126" s="16">
        <f t="shared" ref="D126:D129" si="46">SUM(C126*20)</f>
        <v>6000</v>
      </c>
      <c r="E126" s="20">
        <v>3.26</v>
      </c>
      <c r="F126" s="17">
        <v>44.75</v>
      </c>
      <c r="G126" s="17">
        <f t="shared" ref="G126:G129" si="47">SUM((F126/100)*20)</f>
        <v>8.9499999999999993</v>
      </c>
      <c r="H126" s="18">
        <f t="shared" ref="H126:H129" si="48">SUM(F126/100)</f>
        <v>0.44750000000000001</v>
      </c>
      <c r="I126" s="19">
        <f>SUM(H126*J6)</f>
        <v>0</v>
      </c>
      <c r="J126" s="28">
        <f t="shared" ref="J126:J129" si="49">SUM(I126*20)</f>
        <v>0</v>
      </c>
    </row>
    <row r="127" spans="1:10" x14ac:dyDescent="0.25">
      <c r="A127" s="39" t="s">
        <v>3</v>
      </c>
      <c r="B127" s="15" t="s">
        <v>115</v>
      </c>
      <c r="C127" s="15">
        <v>200</v>
      </c>
      <c r="D127" s="16">
        <f t="shared" si="46"/>
        <v>4000</v>
      </c>
      <c r="E127" s="20">
        <v>5.14</v>
      </c>
      <c r="F127" s="17">
        <v>58.8</v>
      </c>
      <c r="G127" s="17">
        <f t="shared" si="47"/>
        <v>11.76</v>
      </c>
      <c r="H127" s="18">
        <f t="shared" si="48"/>
        <v>0.58799999999999997</v>
      </c>
      <c r="I127" s="19">
        <f>SUM(H127*J6)</f>
        <v>0</v>
      </c>
      <c r="J127" s="28">
        <f t="shared" si="49"/>
        <v>0</v>
      </c>
    </row>
    <row r="128" spans="1:10" x14ac:dyDescent="0.25">
      <c r="A128" s="27" t="s">
        <v>4</v>
      </c>
      <c r="B128" s="15" t="s">
        <v>116</v>
      </c>
      <c r="C128" s="15">
        <v>165</v>
      </c>
      <c r="D128" s="16">
        <f t="shared" si="46"/>
        <v>3300</v>
      </c>
      <c r="E128" s="20">
        <v>6.68</v>
      </c>
      <c r="F128" s="17">
        <v>68.25</v>
      </c>
      <c r="G128" s="17">
        <f t="shared" si="47"/>
        <v>13.65</v>
      </c>
      <c r="H128" s="18">
        <f t="shared" si="48"/>
        <v>0.6825</v>
      </c>
      <c r="I128" s="19">
        <f>SUM(H128*J6)</f>
        <v>0</v>
      </c>
      <c r="J128" s="28">
        <f t="shared" si="49"/>
        <v>0</v>
      </c>
    </row>
    <row r="129" spans="1:10" ht="15.75" thickBot="1" x14ac:dyDescent="0.3">
      <c r="A129" s="29" t="s">
        <v>5</v>
      </c>
      <c r="B129" s="30" t="s">
        <v>117</v>
      </c>
      <c r="C129" s="30">
        <v>111</v>
      </c>
      <c r="D129" s="31">
        <f t="shared" si="46"/>
        <v>2220</v>
      </c>
      <c r="E129" s="36">
        <v>10.36</v>
      </c>
      <c r="F129" s="32">
        <v>98.8</v>
      </c>
      <c r="G129" s="32">
        <f t="shared" si="47"/>
        <v>19.759999999999998</v>
      </c>
      <c r="H129" s="33">
        <f t="shared" si="48"/>
        <v>0.98799999999999999</v>
      </c>
      <c r="I129" s="34">
        <f>SUM(H129*J6)</f>
        <v>0</v>
      </c>
      <c r="J129" s="35">
        <f t="shared" si="49"/>
        <v>0</v>
      </c>
    </row>
    <row r="130" spans="1:10" ht="15.75" thickBot="1" x14ac:dyDescent="0.3">
      <c r="A130" s="41"/>
      <c r="D130" s="4"/>
      <c r="E130" s="42"/>
      <c r="F130"/>
      <c r="G130" s="3"/>
    </row>
    <row r="131" spans="1:10" ht="15.75" thickBot="1" x14ac:dyDescent="0.3">
      <c r="A131" s="90" t="s">
        <v>113</v>
      </c>
      <c r="B131" s="91"/>
      <c r="F131"/>
    </row>
    <row r="132" spans="1:10" x14ac:dyDescent="0.25">
      <c r="A132" s="22" t="s">
        <v>12</v>
      </c>
      <c r="B132" s="23" t="s">
        <v>13</v>
      </c>
      <c r="C132" s="23" t="s">
        <v>14</v>
      </c>
      <c r="D132" s="23" t="s">
        <v>19</v>
      </c>
      <c r="E132" s="23" t="s">
        <v>15</v>
      </c>
      <c r="F132" s="24" t="s">
        <v>16</v>
      </c>
      <c r="G132" s="25" t="s">
        <v>21</v>
      </c>
      <c r="H132" s="25" t="s">
        <v>20</v>
      </c>
      <c r="I132" s="25" t="s">
        <v>17</v>
      </c>
      <c r="J132" s="26" t="s">
        <v>18</v>
      </c>
    </row>
    <row r="133" spans="1:10" ht="15.75" thickBot="1" x14ac:dyDescent="0.3">
      <c r="A133" s="29" t="s">
        <v>1</v>
      </c>
      <c r="B133" s="30" t="s">
        <v>112</v>
      </c>
      <c r="C133" s="30">
        <v>350</v>
      </c>
      <c r="D133" s="31">
        <f>SUM(C133*10)</f>
        <v>3500</v>
      </c>
      <c r="E133" s="30">
        <v>1.31</v>
      </c>
      <c r="F133" s="32">
        <v>34.049999999999997</v>
      </c>
      <c r="G133" s="32">
        <f>SUM((F133/100)*10)</f>
        <v>3.4049999999999998</v>
      </c>
      <c r="H133" s="33">
        <f>SUM(F133/100)</f>
        <v>0.34049999999999997</v>
      </c>
      <c r="I133" s="34">
        <f>SUM(H133*J6)</f>
        <v>0</v>
      </c>
      <c r="J133" s="35">
        <f>SUM(I133*10)</f>
        <v>0</v>
      </c>
    </row>
    <row r="134" spans="1:10" ht="15.75" thickBot="1" x14ac:dyDescent="0.3">
      <c r="A134" s="41"/>
      <c r="D134" s="4"/>
      <c r="G134" s="3"/>
    </row>
    <row r="135" spans="1:10" ht="15.75" thickBot="1" x14ac:dyDescent="0.3">
      <c r="A135" s="90" t="s">
        <v>118</v>
      </c>
      <c r="B135" s="91"/>
    </row>
    <row r="136" spans="1:10" x14ac:dyDescent="0.25">
      <c r="A136" s="22" t="s">
        <v>12</v>
      </c>
      <c r="B136" s="23" t="s">
        <v>13</v>
      </c>
      <c r="C136" s="23" t="s">
        <v>14</v>
      </c>
      <c r="D136" s="23" t="s">
        <v>19</v>
      </c>
      <c r="E136" s="23" t="s">
        <v>15</v>
      </c>
      <c r="F136" s="25" t="s">
        <v>16</v>
      </c>
      <c r="G136" s="25" t="s">
        <v>21</v>
      </c>
      <c r="H136" s="25" t="s">
        <v>20</v>
      </c>
      <c r="I136" s="25" t="s">
        <v>17</v>
      </c>
      <c r="J136" s="26" t="s">
        <v>18</v>
      </c>
    </row>
    <row r="137" spans="1:10" x14ac:dyDescent="0.25">
      <c r="A137" s="27" t="s">
        <v>7</v>
      </c>
      <c r="B137" s="15" t="s">
        <v>120</v>
      </c>
      <c r="C137" s="15">
        <v>113</v>
      </c>
      <c r="D137" s="16">
        <f>SUM(C137*10)</f>
        <v>1130</v>
      </c>
      <c r="E137" s="15">
        <v>4.87</v>
      </c>
      <c r="F137" s="17">
        <v>230.45</v>
      </c>
      <c r="G137" s="17">
        <f>SUM((F137/100)*10)</f>
        <v>23.045000000000002</v>
      </c>
      <c r="H137" s="18">
        <f>SUM(F137/100)</f>
        <v>2.3045</v>
      </c>
      <c r="I137" s="19">
        <f>SUM(H137*J6)</f>
        <v>0</v>
      </c>
      <c r="J137" s="28">
        <f>SUM(I137*10)</f>
        <v>0</v>
      </c>
    </row>
    <row r="138" spans="1:10" x14ac:dyDescent="0.25">
      <c r="A138" s="39" t="s">
        <v>8</v>
      </c>
      <c r="B138" s="15" t="s">
        <v>122</v>
      </c>
      <c r="C138" s="15">
        <v>67</v>
      </c>
      <c r="D138" s="16">
        <f t="shared" ref="D138:D139" si="50">SUM(C138*10)</f>
        <v>670</v>
      </c>
      <c r="E138" s="15">
        <v>6.73</v>
      </c>
      <c r="F138" s="17">
        <v>309.35000000000002</v>
      </c>
      <c r="G138" s="17">
        <f t="shared" ref="G138:G139" si="51">SUM((F138/100)*10)</f>
        <v>30.935000000000002</v>
      </c>
      <c r="H138" s="18">
        <f t="shared" ref="H138:H139" si="52">SUM(F138/100)</f>
        <v>3.0935000000000001</v>
      </c>
      <c r="I138" s="19">
        <f>SUM(H138*J6)</f>
        <v>0</v>
      </c>
      <c r="J138" s="28">
        <f t="shared" ref="J138:J139" si="53">SUM(I138*10)</f>
        <v>0</v>
      </c>
    </row>
    <row r="139" spans="1:10" ht="15.75" thickBot="1" x14ac:dyDescent="0.3">
      <c r="A139" s="29" t="s">
        <v>28</v>
      </c>
      <c r="B139" s="30" t="s">
        <v>123</v>
      </c>
      <c r="C139" s="30">
        <v>33</v>
      </c>
      <c r="D139" s="31">
        <f t="shared" si="50"/>
        <v>330</v>
      </c>
      <c r="E139" s="37">
        <v>13.44</v>
      </c>
      <c r="F139" s="32">
        <v>444.7</v>
      </c>
      <c r="G139" s="54">
        <f t="shared" si="51"/>
        <v>44.47</v>
      </c>
      <c r="H139" s="33">
        <f t="shared" si="52"/>
        <v>4.4470000000000001</v>
      </c>
      <c r="I139" s="34">
        <f>SUM(H139*J6)</f>
        <v>0</v>
      </c>
      <c r="J139" s="35">
        <f t="shared" si="53"/>
        <v>0</v>
      </c>
    </row>
    <row r="140" spans="1:10" ht="15.75" thickBot="1" x14ac:dyDescent="0.3">
      <c r="A140" s="41"/>
      <c r="D140" s="4"/>
      <c r="F140"/>
      <c r="G140" s="55"/>
    </row>
    <row r="141" spans="1:10" ht="15.75" thickBot="1" x14ac:dyDescent="0.3">
      <c r="A141" s="90" t="s">
        <v>119</v>
      </c>
      <c r="B141" s="91"/>
      <c r="F141"/>
    </row>
    <row r="142" spans="1:10" x14ac:dyDescent="0.25">
      <c r="A142" s="22" t="s">
        <v>12</v>
      </c>
      <c r="B142" s="23" t="s">
        <v>13</v>
      </c>
      <c r="C142" s="23" t="s">
        <v>14</v>
      </c>
      <c r="D142" s="23" t="s">
        <v>19</v>
      </c>
      <c r="E142" s="23" t="s">
        <v>15</v>
      </c>
      <c r="F142" s="24" t="s">
        <v>16</v>
      </c>
      <c r="G142" s="25" t="s">
        <v>21</v>
      </c>
      <c r="H142" s="25" t="s">
        <v>20</v>
      </c>
      <c r="I142" s="25" t="s">
        <v>17</v>
      </c>
      <c r="J142" s="26" t="s">
        <v>18</v>
      </c>
    </row>
    <row r="143" spans="1:10" x14ac:dyDescent="0.25">
      <c r="A143" s="27" t="s">
        <v>7</v>
      </c>
      <c r="B143" s="15" t="s">
        <v>121</v>
      </c>
      <c r="C143" s="15">
        <v>113</v>
      </c>
      <c r="D143" s="16">
        <f t="shared" ref="D143:D145" si="54">SUM(C143*10)</f>
        <v>1130</v>
      </c>
      <c r="E143" s="15">
        <v>4.87</v>
      </c>
      <c r="F143" s="17">
        <v>246.85</v>
      </c>
      <c r="G143" s="17">
        <f>SUM((F143/100)*10)</f>
        <v>24.685000000000002</v>
      </c>
      <c r="H143" s="18">
        <f>SUM(F143/100)</f>
        <v>2.4685000000000001</v>
      </c>
      <c r="I143" s="19">
        <f>SUM(H143*J6)</f>
        <v>0</v>
      </c>
      <c r="J143" s="28">
        <f>SUM(I143*10)</f>
        <v>0</v>
      </c>
    </row>
    <row r="144" spans="1:10" x14ac:dyDescent="0.25">
      <c r="A144" s="39" t="s">
        <v>8</v>
      </c>
      <c r="B144" s="15" t="s">
        <v>124</v>
      </c>
      <c r="C144" s="15">
        <v>67</v>
      </c>
      <c r="D144" s="16">
        <f t="shared" si="54"/>
        <v>670</v>
      </c>
      <c r="E144" s="15">
        <v>6.73</v>
      </c>
      <c r="F144" s="17">
        <v>331.75</v>
      </c>
      <c r="G144" s="17">
        <f t="shared" ref="G144:G145" si="55">SUM((F144/100)*10)</f>
        <v>33.174999999999997</v>
      </c>
      <c r="H144" s="18">
        <f t="shared" ref="H144:H145" si="56">SUM(F144/100)</f>
        <v>3.3174999999999999</v>
      </c>
      <c r="I144" s="19">
        <f>SUM(H144*J6)</f>
        <v>0</v>
      </c>
      <c r="J144" s="28">
        <f t="shared" ref="J144:J145" si="57">SUM(I144*10)</f>
        <v>0</v>
      </c>
    </row>
    <row r="145" spans="1:11" ht="15.75" thickBot="1" x14ac:dyDescent="0.3">
      <c r="A145" s="29" t="s">
        <v>28</v>
      </c>
      <c r="B145" s="30" t="s">
        <v>125</v>
      </c>
      <c r="C145" s="30">
        <v>0</v>
      </c>
      <c r="D145" s="31">
        <f t="shared" si="54"/>
        <v>0</v>
      </c>
      <c r="E145" s="37">
        <v>13.44</v>
      </c>
      <c r="F145" s="32">
        <v>377.3</v>
      </c>
      <c r="G145" s="54">
        <f t="shared" si="55"/>
        <v>37.730000000000004</v>
      </c>
      <c r="H145" s="33">
        <f t="shared" si="56"/>
        <v>3.7730000000000001</v>
      </c>
      <c r="I145" s="33">
        <f>SUM(H145*J6)</f>
        <v>0</v>
      </c>
      <c r="J145" s="89">
        <f t="shared" si="57"/>
        <v>0</v>
      </c>
      <c r="K145" s="60"/>
    </row>
    <row r="146" spans="1:11" ht="15.75" thickBot="1" x14ac:dyDescent="0.3">
      <c r="A146" s="59" t="s">
        <v>131</v>
      </c>
      <c r="B146" s="57"/>
      <c r="D146" s="4"/>
      <c r="F146"/>
      <c r="G146" s="55"/>
    </row>
    <row r="147" spans="1:11" ht="15.75" thickBot="1" x14ac:dyDescent="0.3">
      <c r="A147" s="90" t="s">
        <v>126</v>
      </c>
      <c r="B147" s="91"/>
      <c r="F147"/>
    </row>
    <row r="148" spans="1:11" x14ac:dyDescent="0.25">
      <c r="A148" s="22" t="s">
        <v>12</v>
      </c>
      <c r="B148" s="23" t="s">
        <v>13</v>
      </c>
      <c r="C148" s="23" t="s">
        <v>14</v>
      </c>
      <c r="D148" s="23" t="s">
        <v>19</v>
      </c>
      <c r="E148" s="23" t="s">
        <v>15</v>
      </c>
      <c r="F148" s="24" t="s">
        <v>16</v>
      </c>
      <c r="G148" s="25" t="s">
        <v>21</v>
      </c>
      <c r="H148" s="25" t="s">
        <v>20</v>
      </c>
      <c r="I148" s="25" t="s">
        <v>17</v>
      </c>
      <c r="J148" s="26" t="s">
        <v>18</v>
      </c>
    </row>
    <row r="149" spans="1:11" x14ac:dyDescent="0.25">
      <c r="A149" s="27" t="s">
        <v>8</v>
      </c>
      <c r="B149" s="15" t="s">
        <v>128</v>
      </c>
      <c r="C149" s="15">
        <v>67</v>
      </c>
      <c r="D149" s="16">
        <f>SUM(C149*10)</f>
        <v>670</v>
      </c>
      <c r="E149" s="15">
        <v>10.56</v>
      </c>
      <c r="F149" s="17">
        <v>456.6</v>
      </c>
      <c r="G149" s="17">
        <f>SUM((F149/100)*10)</f>
        <v>45.66</v>
      </c>
      <c r="H149" s="18">
        <f>SUM(F149/100)</f>
        <v>4.5659999999999998</v>
      </c>
      <c r="I149" s="19">
        <f>SUM(H149*J6)</f>
        <v>0</v>
      </c>
      <c r="J149" s="28">
        <f>SUM(I149*10)</f>
        <v>0</v>
      </c>
    </row>
    <row r="150" spans="1:11" ht="15.75" thickBot="1" x14ac:dyDescent="0.3">
      <c r="A150" s="52" t="s">
        <v>28</v>
      </c>
      <c r="B150" s="30" t="s">
        <v>129</v>
      </c>
      <c r="C150" s="30">
        <v>33</v>
      </c>
      <c r="D150" s="31">
        <f t="shared" ref="D150" si="58">SUM(C150*10)</f>
        <v>330</v>
      </c>
      <c r="E150" s="37">
        <v>23.2</v>
      </c>
      <c r="F150" s="32">
        <v>871.35</v>
      </c>
      <c r="G150" s="54">
        <f>SUM((F150/100)*10)</f>
        <v>87.134999999999991</v>
      </c>
      <c r="H150" s="33">
        <f t="shared" ref="H150" si="59">SUM(F150/100)</f>
        <v>8.7134999999999998</v>
      </c>
      <c r="I150" s="34">
        <f>SUM(H150*J6)</f>
        <v>0</v>
      </c>
      <c r="J150" s="35">
        <f t="shared" ref="J150" si="60">SUM(I150*10)</f>
        <v>0</v>
      </c>
    </row>
    <row r="151" spans="1:11" ht="15.75" thickBot="1" x14ac:dyDescent="0.3">
      <c r="A151" s="41"/>
      <c r="D151" s="4"/>
      <c r="F151"/>
      <c r="G151" s="55"/>
    </row>
    <row r="152" spans="1:11" ht="15.75" thickBot="1" x14ac:dyDescent="0.3">
      <c r="A152" s="90" t="s">
        <v>127</v>
      </c>
      <c r="B152" s="91"/>
      <c r="C152" s="58"/>
      <c r="D152" s="53"/>
      <c r="F152"/>
    </row>
    <row r="153" spans="1:11" x14ac:dyDescent="0.25">
      <c r="A153" s="22" t="s">
        <v>12</v>
      </c>
      <c r="B153" s="23" t="s">
        <v>13</v>
      </c>
      <c r="C153" s="23" t="s">
        <v>14</v>
      </c>
      <c r="D153" s="23" t="s">
        <v>19</v>
      </c>
      <c r="E153" s="23" t="s">
        <v>15</v>
      </c>
      <c r="F153" s="24" t="s">
        <v>16</v>
      </c>
      <c r="G153" s="25" t="s">
        <v>21</v>
      </c>
      <c r="H153" s="25" t="s">
        <v>20</v>
      </c>
      <c r="I153" s="25" t="s">
        <v>17</v>
      </c>
      <c r="J153" s="26" t="s">
        <v>18</v>
      </c>
    </row>
    <row r="154" spans="1:11" ht="15.75" thickBot="1" x14ac:dyDescent="0.3">
      <c r="A154" s="15" t="s">
        <v>8</v>
      </c>
      <c r="B154" s="15" t="s">
        <v>130</v>
      </c>
      <c r="C154" s="15">
        <v>67</v>
      </c>
      <c r="D154" s="16">
        <f t="shared" ref="D154" si="61">SUM(C154*10)</f>
        <v>670</v>
      </c>
      <c r="E154" s="15">
        <v>10.56</v>
      </c>
      <c r="F154" s="17">
        <v>472.95</v>
      </c>
      <c r="G154" s="32">
        <f>SUM((F154/100)*10)</f>
        <v>47.295000000000002</v>
      </c>
      <c r="H154" s="33">
        <f>SUM(F154/100)</f>
        <v>4.7294999999999998</v>
      </c>
      <c r="I154" s="33">
        <f>SUM(H154*J6)</f>
        <v>0</v>
      </c>
      <c r="J154" s="89">
        <f>SUM(I154*10)</f>
        <v>0</v>
      </c>
    </row>
    <row r="155" spans="1:11" ht="15.75" thickBot="1" x14ac:dyDescent="0.3">
      <c r="A155" s="30" t="s">
        <v>28</v>
      </c>
      <c r="B155" s="30" t="s">
        <v>143</v>
      </c>
      <c r="C155" s="30">
        <v>26</v>
      </c>
      <c r="D155" s="31">
        <v>260</v>
      </c>
      <c r="E155" s="30">
        <v>23.2</v>
      </c>
      <c r="F155" s="32">
        <v>778.62</v>
      </c>
      <c r="G155" s="32">
        <f>SUM((F155/100)*10)</f>
        <v>77.861999999999995</v>
      </c>
      <c r="H155" s="33">
        <f>SUM(F155/100)</f>
        <v>7.7862</v>
      </c>
      <c r="I155" s="33">
        <f>SUM(H155*J7)</f>
        <v>0</v>
      </c>
      <c r="J155" s="89">
        <f>SUM(I155*10)</f>
        <v>0</v>
      </c>
    </row>
    <row r="156" spans="1:11" x14ac:dyDescent="0.25">
      <c r="A156" s="59" t="s">
        <v>131</v>
      </c>
      <c r="B156" s="57"/>
      <c r="D156" s="4"/>
      <c r="E156" s="6"/>
      <c r="G156" s="3"/>
      <c r="I156" s="3"/>
    </row>
    <row r="157" spans="1:11" x14ac:dyDescent="0.25">
      <c r="A157" s="45"/>
      <c r="B157" s="45"/>
      <c r="C157" s="45"/>
      <c r="D157" s="45"/>
      <c r="E157" s="45"/>
      <c r="F157" s="46"/>
      <c r="G157" s="9"/>
      <c r="H157" s="9"/>
      <c r="I157" s="9"/>
      <c r="J157" s="9"/>
    </row>
    <row r="158" spans="1:11" x14ac:dyDescent="0.25">
      <c r="A158" s="1"/>
      <c r="D158" s="4"/>
      <c r="E158" s="6"/>
      <c r="F158" s="40"/>
      <c r="G158" s="3"/>
    </row>
    <row r="159" spans="1:11" x14ac:dyDescent="0.25">
      <c r="A159" s="1"/>
      <c r="D159" s="4"/>
      <c r="E159" s="6"/>
      <c r="F159" s="40"/>
      <c r="G159" s="3"/>
    </row>
    <row r="160" spans="1:11" x14ac:dyDescent="0.25">
      <c r="A160" s="1"/>
      <c r="D160" s="4"/>
      <c r="E160" s="6"/>
      <c r="F160" s="40"/>
      <c r="G160" s="3"/>
    </row>
    <row r="161" spans="1:10" x14ac:dyDescent="0.25">
      <c r="A161" s="1"/>
      <c r="D161" s="4"/>
      <c r="E161" s="6"/>
      <c r="F161" s="40"/>
      <c r="G161" s="3"/>
    </row>
    <row r="162" spans="1:10" x14ac:dyDescent="0.25">
      <c r="D162" s="4"/>
    </row>
    <row r="163" spans="1:10" x14ac:dyDescent="0.25">
      <c r="A163" s="43"/>
      <c r="B163" s="44"/>
      <c r="D163" s="4"/>
    </row>
    <row r="164" spans="1:10" x14ac:dyDescent="0.25">
      <c r="A164" s="45"/>
      <c r="B164" s="45"/>
      <c r="C164" s="45"/>
      <c r="D164" s="45"/>
      <c r="E164" s="45"/>
      <c r="F164" s="46"/>
      <c r="G164" s="9"/>
      <c r="H164" s="9"/>
      <c r="I164" s="9"/>
      <c r="J164" s="9"/>
    </row>
    <row r="165" spans="1:10" x14ac:dyDescent="0.25">
      <c r="A165" s="1"/>
      <c r="D165" s="4"/>
      <c r="F165" s="47"/>
      <c r="G165" s="3"/>
    </row>
    <row r="166" spans="1:10" x14ac:dyDescent="0.25">
      <c r="A166" s="1"/>
      <c r="D166" s="4"/>
      <c r="F166" s="40"/>
      <c r="G166" s="3"/>
    </row>
    <row r="167" spans="1:10" x14ac:dyDescent="0.25">
      <c r="A167" s="1"/>
      <c r="D167" s="4"/>
      <c r="F167" s="47"/>
      <c r="G167" s="3"/>
    </row>
    <row r="168" spans="1:10" x14ac:dyDescent="0.25">
      <c r="A168" s="1"/>
      <c r="D168" s="4"/>
      <c r="F168" s="47"/>
      <c r="G168" s="3"/>
    </row>
    <row r="169" spans="1:10" x14ac:dyDescent="0.25">
      <c r="A169" s="1"/>
      <c r="D169" s="4"/>
      <c r="F169" s="47"/>
      <c r="G169" s="3"/>
    </row>
    <row r="170" spans="1:10" x14ac:dyDescent="0.25">
      <c r="A170" s="1"/>
      <c r="D170" s="4"/>
      <c r="F170" s="47"/>
      <c r="G170" s="3"/>
    </row>
    <row r="171" spans="1:10" x14ac:dyDescent="0.25">
      <c r="A171" s="1"/>
      <c r="D171" s="4"/>
      <c r="F171" s="47"/>
      <c r="G171" s="3"/>
    </row>
    <row r="172" spans="1:10" x14ac:dyDescent="0.25">
      <c r="A172" s="1"/>
      <c r="D172" s="4"/>
      <c r="F172" s="40"/>
      <c r="G172" s="3"/>
    </row>
    <row r="173" spans="1:10" x14ac:dyDescent="0.25">
      <c r="A173" s="1"/>
      <c r="D173" s="4"/>
      <c r="F173" s="40"/>
      <c r="G173" s="3"/>
    </row>
    <row r="174" spans="1:10" x14ac:dyDescent="0.25">
      <c r="A174" s="1"/>
      <c r="D174" s="4"/>
      <c r="F174" s="40"/>
      <c r="G174" s="3"/>
    </row>
    <row r="175" spans="1:10" x14ac:dyDescent="0.25">
      <c r="A175" s="1"/>
      <c r="D175" s="4"/>
      <c r="F175" s="40"/>
      <c r="G175" s="3"/>
    </row>
    <row r="177" spans="1:10" x14ac:dyDescent="0.25">
      <c r="A177" s="43"/>
      <c r="B177" s="44"/>
    </row>
    <row r="178" spans="1:10" x14ac:dyDescent="0.25">
      <c r="A178" s="45"/>
      <c r="B178" s="45"/>
      <c r="C178" s="45"/>
      <c r="D178" s="45"/>
      <c r="E178" s="45"/>
      <c r="F178" s="46"/>
      <c r="G178" s="9"/>
      <c r="H178" s="9"/>
      <c r="I178" s="9"/>
      <c r="J178" s="9"/>
    </row>
    <row r="179" spans="1:10" x14ac:dyDescent="0.25">
      <c r="A179" s="1"/>
      <c r="D179" s="4"/>
      <c r="E179" s="42"/>
      <c r="F179" s="47"/>
      <c r="G179" s="3"/>
    </row>
    <row r="180" spans="1:10" x14ac:dyDescent="0.25">
      <c r="A180" s="1"/>
      <c r="D180" s="4"/>
      <c r="E180" s="42"/>
      <c r="F180" s="47"/>
      <c r="G180" s="3"/>
    </row>
    <row r="181" spans="1:10" x14ac:dyDescent="0.25">
      <c r="A181" s="1"/>
      <c r="D181" s="4"/>
      <c r="E181" s="42"/>
      <c r="F181" s="47"/>
      <c r="G181" s="3"/>
    </row>
    <row r="182" spans="1:10" x14ac:dyDescent="0.25">
      <c r="A182" s="1"/>
      <c r="D182" s="4"/>
      <c r="E182" s="42"/>
      <c r="F182" s="47"/>
      <c r="G182" s="3"/>
    </row>
    <row r="183" spans="1:10" x14ac:dyDescent="0.25">
      <c r="A183" s="1"/>
      <c r="D183" s="4"/>
      <c r="E183" s="42"/>
      <c r="F183" s="47"/>
      <c r="G183" s="3"/>
    </row>
    <row r="184" spans="1:10" x14ac:dyDescent="0.25">
      <c r="A184" s="1"/>
      <c r="D184" s="4"/>
      <c r="E184" s="42"/>
      <c r="F184" s="40"/>
      <c r="G184" s="3"/>
    </row>
    <row r="185" spans="1:10" x14ac:dyDescent="0.25">
      <c r="A185" s="1"/>
      <c r="D185" s="4"/>
      <c r="E185" s="42"/>
      <c r="F185" s="40"/>
      <c r="G185" s="3"/>
    </row>
    <row r="186" spans="1:10" x14ac:dyDescent="0.25">
      <c r="A186" s="1"/>
      <c r="D186" s="4"/>
      <c r="E186" s="42"/>
      <c r="F186" s="40"/>
      <c r="G186" s="3"/>
    </row>
    <row r="187" spans="1:10" x14ac:dyDescent="0.25">
      <c r="A187" s="1"/>
      <c r="D187" s="4"/>
      <c r="E187" s="42"/>
      <c r="F187" s="40"/>
      <c r="G187" s="3"/>
    </row>
    <row r="189" spans="1:10" x14ac:dyDescent="0.25">
      <c r="A189" s="43"/>
      <c r="B189" s="44"/>
    </row>
    <row r="190" spans="1:10" x14ac:dyDescent="0.25">
      <c r="A190" s="45"/>
      <c r="B190" s="45"/>
      <c r="C190" s="45"/>
      <c r="D190" s="45"/>
      <c r="E190" s="45"/>
      <c r="F190" s="46"/>
      <c r="G190" s="9"/>
      <c r="H190" s="9"/>
      <c r="I190" s="9"/>
      <c r="J190" s="9"/>
    </row>
    <row r="191" spans="1:10" x14ac:dyDescent="0.25">
      <c r="A191" s="1"/>
      <c r="D191" s="4"/>
      <c r="E191" s="42"/>
      <c r="F191" s="48"/>
      <c r="G191" s="3"/>
    </row>
    <row r="192" spans="1:10" x14ac:dyDescent="0.25">
      <c r="A192" s="1"/>
      <c r="D192" s="4"/>
      <c r="E192" s="42"/>
      <c r="F192" s="49"/>
      <c r="G192" s="3"/>
    </row>
    <row r="193" spans="1:10" x14ac:dyDescent="0.25">
      <c r="A193" s="1"/>
      <c r="D193" s="4"/>
      <c r="E193" s="42"/>
      <c r="F193" s="49"/>
      <c r="G193" s="3"/>
    </row>
    <row r="194" spans="1:10" x14ac:dyDescent="0.25">
      <c r="A194" s="1"/>
      <c r="D194" s="4"/>
      <c r="E194" s="42"/>
      <c r="F194" s="49"/>
      <c r="G194" s="3"/>
    </row>
    <row r="195" spans="1:10" x14ac:dyDescent="0.25">
      <c r="A195" s="1"/>
      <c r="D195" s="4"/>
      <c r="E195" s="42"/>
      <c r="F195" s="48"/>
      <c r="G195" s="3"/>
    </row>
    <row r="196" spans="1:10" x14ac:dyDescent="0.25">
      <c r="A196" s="1"/>
      <c r="D196" s="4"/>
      <c r="E196" s="42"/>
      <c r="F196" s="48"/>
      <c r="G196" s="3"/>
    </row>
    <row r="197" spans="1:10" x14ac:dyDescent="0.25">
      <c r="A197" s="1"/>
      <c r="D197" s="4"/>
      <c r="E197" s="42"/>
      <c r="F197" s="48"/>
      <c r="G197" s="3"/>
    </row>
    <row r="198" spans="1:10" x14ac:dyDescent="0.25">
      <c r="A198" s="1"/>
      <c r="D198" s="4"/>
      <c r="E198" s="42"/>
      <c r="F198" s="48"/>
      <c r="G198" s="3"/>
    </row>
    <row r="199" spans="1:10" x14ac:dyDescent="0.25">
      <c r="A199" s="1"/>
      <c r="D199" s="4"/>
      <c r="E199" s="42"/>
      <c r="F199" s="48"/>
      <c r="G199" s="3"/>
    </row>
    <row r="200" spans="1:10" x14ac:dyDescent="0.25">
      <c r="A200" s="1"/>
      <c r="D200" s="4"/>
      <c r="E200" s="42"/>
      <c r="F200" s="48"/>
      <c r="G200" s="3"/>
    </row>
    <row r="202" spans="1:10" x14ac:dyDescent="0.25">
      <c r="A202" s="43"/>
      <c r="B202" s="44"/>
      <c r="C202" s="50"/>
      <c r="D202" s="51"/>
    </row>
    <row r="203" spans="1:10" x14ac:dyDescent="0.25">
      <c r="A203" s="45"/>
      <c r="B203" s="45"/>
      <c r="C203" s="45"/>
      <c r="D203" s="45"/>
      <c r="E203" s="45"/>
      <c r="F203" s="46"/>
      <c r="G203" s="9"/>
      <c r="H203" s="9"/>
      <c r="I203" s="9"/>
      <c r="J203" s="9"/>
    </row>
    <row r="204" spans="1:10" x14ac:dyDescent="0.25">
      <c r="A204" s="1"/>
      <c r="D204" s="4"/>
      <c r="F204" s="49"/>
      <c r="G204" s="3"/>
    </row>
    <row r="205" spans="1:10" x14ac:dyDescent="0.25">
      <c r="A205" s="1"/>
      <c r="D205" s="4"/>
      <c r="F205" s="49"/>
      <c r="G205" s="3"/>
    </row>
    <row r="206" spans="1:10" x14ac:dyDescent="0.25">
      <c r="A206" s="1"/>
      <c r="D206" s="4"/>
      <c r="F206" s="49"/>
      <c r="G206" s="3"/>
    </row>
    <row r="207" spans="1:10" x14ac:dyDescent="0.25">
      <c r="A207" s="1"/>
      <c r="D207" s="4"/>
      <c r="F207" s="49"/>
      <c r="G207" s="3"/>
    </row>
    <row r="208" spans="1:10" x14ac:dyDescent="0.25">
      <c r="A208" s="1"/>
      <c r="D208" s="4"/>
      <c r="F208" s="48"/>
      <c r="G208" s="3"/>
    </row>
    <row r="209" spans="1:10" x14ac:dyDescent="0.25">
      <c r="A209" s="1"/>
      <c r="D209" s="4"/>
      <c r="F209" s="48"/>
      <c r="G209" s="3"/>
    </row>
    <row r="211" spans="1:10" x14ac:dyDescent="0.25">
      <c r="A211" s="43"/>
      <c r="B211" s="44"/>
      <c r="C211" s="50"/>
      <c r="D211" s="51"/>
    </row>
    <row r="212" spans="1:10" x14ac:dyDescent="0.25">
      <c r="A212" s="45"/>
      <c r="B212" s="45"/>
      <c r="C212" s="45"/>
      <c r="D212" s="45"/>
      <c r="E212" s="45"/>
      <c r="F212" s="46"/>
      <c r="G212" s="9"/>
      <c r="H212" s="9"/>
      <c r="I212" s="9"/>
      <c r="J212" s="9"/>
    </row>
    <row r="213" spans="1:10" x14ac:dyDescent="0.25">
      <c r="A213" s="1"/>
      <c r="D213" s="4"/>
      <c r="E213" s="6"/>
      <c r="F213" s="48"/>
      <c r="G213" s="3"/>
    </row>
    <row r="214" spans="1:10" x14ac:dyDescent="0.25">
      <c r="A214" s="1"/>
      <c r="D214" s="4"/>
      <c r="E214" s="6"/>
      <c r="F214" s="48"/>
      <c r="G214" s="3"/>
    </row>
    <row r="215" spans="1:10" x14ac:dyDescent="0.25">
      <c r="A215" s="1"/>
      <c r="D215" s="4"/>
      <c r="E215" s="6"/>
      <c r="F215" s="48"/>
      <c r="G215" s="3"/>
    </row>
    <row r="217" spans="1:10" x14ac:dyDescent="0.25">
      <c r="A217" s="43"/>
      <c r="B217" s="44"/>
      <c r="D217" s="4"/>
    </row>
    <row r="218" spans="1:10" x14ac:dyDescent="0.25">
      <c r="A218" s="45"/>
      <c r="B218" s="45"/>
      <c r="C218" s="45"/>
      <c r="D218" s="45"/>
      <c r="E218" s="45"/>
      <c r="F218" s="46"/>
      <c r="G218" s="9"/>
      <c r="H218" s="9"/>
      <c r="I218" s="9"/>
      <c r="J218" s="9"/>
    </row>
    <row r="219" spans="1:10" x14ac:dyDescent="0.25">
      <c r="A219" s="1"/>
      <c r="D219" s="4"/>
      <c r="F219" s="48"/>
      <c r="G219" s="3"/>
    </row>
    <row r="220" spans="1:10" x14ac:dyDescent="0.25">
      <c r="A220" s="1"/>
      <c r="D220" s="4"/>
      <c r="F220" s="48"/>
      <c r="G220" s="3"/>
    </row>
    <row r="221" spans="1:10" x14ac:dyDescent="0.25">
      <c r="A221" s="1"/>
      <c r="D221" s="4"/>
      <c r="F221" s="49"/>
      <c r="G221" s="3"/>
    </row>
    <row r="222" spans="1:10" x14ac:dyDescent="0.25">
      <c r="A222" s="1"/>
      <c r="D222" s="4"/>
      <c r="F222" s="49"/>
      <c r="G222" s="3"/>
    </row>
    <row r="223" spans="1:10" x14ac:dyDescent="0.25">
      <c r="A223" s="1"/>
      <c r="D223" s="4"/>
      <c r="F223" s="49"/>
      <c r="G223" s="3"/>
    </row>
    <row r="224" spans="1:10" x14ac:dyDescent="0.25">
      <c r="A224" s="1"/>
      <c r="D224" s="4"/>
      <c r="F224" s="49"/>
      <c r="G224" s="3"/>
    </row>
    <row r="225" spans="1:10" x14ac:dyDescent="0.25">
      <c r="A225" s="1"/>
      <c r="D225" s="4"/>
      <c r="F225" s="48"/>
      <c r="G225" s="3"/>
    </row>
    <row r="226" spans="1:10" x14ac:dyDescent="0.25">
      <c r="A226" s="1"/>
      <c r="D226" s="4"/>
      <c r="F226" s="48"/>
      <c r="G226" s="3"/>
    </row>
    <row r="227" spans="1:10" x14ac:dyDescent="0.25">
      <c r="A227" s="1"/>
      <c r="D227" s="4"/>
      <c r="F227" s="48"/>
      <c r="G227" s="3"/>
    </row>
    <row r="228" spans="1:10" x14ac:dyDescent="0.25">
      <c r="A228" s="1"/>
      <c r="D228" s="4"/>
      <c r="F228" s="48"/>
      <c r="G228" s="3"/>
    </row>
    <row r="229" spans="1:10" x14ac:dyDescent="0.25">
      <c r="A229" s="1"/>
      <c r="D229" s="4"/>
      <c r="F229" s="48"/>
      <c r="G229" s="3"/>
    </row>
    <row r="231" spans="1:10" x14ac:dyDescent="0.25">
      <c r="A231" s="43"/>
      <c r="B231" s="44"/>
      <c r="D231" s="4"/>
    </row>
    <row r="232" spans="1:10" x14ac:dyDescent="0.25">
      <c r="A232" s="45"/>
      <c r="B232" s="45"/>
      <c r="C232" s="45"/>
      <c r="D232" s="45"/>
      <c r="E232" s="45"/>
      <c r="F232" s="46"/>
      <c r="G232" s="9"/>
      <c r="H232" s="9"/>
      <c r="I232" s="9"/>
      <c r="J232" s="9"/>
    </row>
    <row r="233" spans="1:10" x14ac:dyDescent="0.25">
      <c r="A233" s="1"/>
      <c r="D233" s="4"/>
      <c r="F233" s="49"/>
      <c r="G233" s="3"/>
    </row>
    <row r="235" spans="1:10" x14ac:dyDescent="0.25">
      <c r="A235" s="43"/>
      <c r="B235" s="44"/>
    </row>
    <row r="236" spans="1:10" x14ac:dyDescent="0.25">
      <c r="A236" s="45"/>
      <c r="B236" s="45"/>
      <c r="C236" s="45"/>
      <c r="D236" s="45"/>
      <c r="E236" s="45"/>
      <c r="F236" s="46"/>
      <c r="G236" s="9"/>
      <c r="H236" s="9"/>
      <c r="I236" s="9"/>
      <c r="J236" s="9"/>
    </row>
    <row r="237" spans="1:10" x14ac:dyDescent="0.25">
      <c r="A237" s="1"/>
      <c r="D237" s="4"/>
      <c r="E237" s="42"/>
      <c r="F237" s="49"/>
      <c r="G237" s="3"/>
    </row>
    <row r="238" spans="1:10" x14ac:dyDescent="0.25">
      <c r="A238" s="1"/>
      <c r="D238" s="4"/>
      <c r="E238" s="42"/>
      <c r="F238" s="49"/>
      <c r="G238" s="3"/>
    </row>
    <row r="239" spans="1:10" x14ac:dyDescent="0.25">
      <c r="A239" s="1"/>
      <c r="D239" s="4"/>
      <c r="E239" s="42"/>
      <c r="F239" s="49"/>
      <c r="G239" s="3"/>
    </row>
    <row r="240" spans="1:10" x14ac:dyDescent="0.25">
      <c r="A240" s="1"/>
      <c r="D240" s="4"/>
      <c r="E240" s="42"/>
      <c r="F240" s="49"/>
      <c r="G240" s="3"/>
    </row>
    <row r="241" spans="1:7" x14ac:dyDescent="0.25">
      <c r="A241" s="1"/>
      <c r="D241" s="4"/>
      <c r="E241" s="42"/>
      <c r="F241" s="48"/>
      <c r="G241" s="3"/>
    </row>
    <row r="242" spans="1:7" x14ac:dyDescent="0.25">
      <c r="A242" s="1"/>
      <c r="D242" s="4"/>
      <c r="E242" s="42"/>
      <c r="F242" s="48"/>
      <c r="G242" s="3"/>
    </row>
    <row r="243" spans="1:7" x14ac:dyDescent="0.25">
      <c r="A243" s="1"/>
      <c r="D243" s="4"/>
      <c r="E243" s="42"/>
      <c r="F243" s="48"/>
      <c r="G243" s="3"/>
    </row>
    <row r="244" spans="1:7" x14ac:dyDescent="0.25">
      <c r="A244" s="1"/>
      <c r="D244" s="4"/>
      <c r="E244" s="42"/>
      <c r="F244" s="48"/>
      <c r="G244" s="3"/>
    </row>
    <row r="245" spans="1:7" x14ac:dyDescent="0.25">
      <c r="A245" s="1"/>
      <c r="D245" s="4"/>
      <c r="E245" s="42"/>
      <c r="F245" s="48"/>
      <c r="G245" s="3"/>
    </row>
  </sheetData>
  <sheetProtection algorithmName="SHA-512" hashValue="kLHd+7P2ZBMRdSnLbZ2iyucT7d0lEwwAzX2OxAP9gKdSgxrn72cG/IjPVf8LM5r0J/rVnSP2alkYltOwqc8CvQ==" saltValue="wmI2keO1TQf0Qid80UX1wg==" spinCount="100000" sheet="1" objects="1" scenarios="1"/>
  <mergeCells count="16">
    <mergeCell ref="A152:B152"/>
    <mergeCell ref="A9:B9"/>
    <mergeCell ref="C2:H2"/>
    <mergeCell ref="C3:H3"/>
    <mergeCell ref="A59:B59"/>
    <mergeCell ref="A67:B67"/>
    <mergeCell ref="A117:B117"/>
    <mergeCell ref="A109:B109"/>
    <mergeCell ref="A102:B102"/>
    <mergeCell ref="A147:B147"/>
    <mergeCell ref="A141:B141"/>
    <mergeCell ref="A135:B135"/>
    <mergeCell ref="A131:B131"/>
    <mergeCell ref="A123:B123"/>
    <mergeCell ref="A78:B78"/>
    <mergeCell ref="A82:B82"/>
  </mergeCells>
  <hyperlinks>
    <hyperlink ref="J4" r:id="rId1" xr:uid="{00000000-0004-0000-0000-000000000000}"/>
  </hyperlinks>
  <pageMargins left="0.25" right="0.25" top="0.75" bottom="0.75" header="0.3" footer="0.3"/>
  <pageSetup scale="80" orientation="portrait" r:id="rId2"/>
  <rowBreaks count="1" manualBreakCount="1">
    <brk id="8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Hagan, Tim</dc:creator>
  <cp:lastModifiedBy>Modi, Bhavi A</cp:lastModifiedBy>
  <cp:lastPrinted>2024-07-01T16:13:02Z</cp:lastPrinted>
  <dcterms:created xsi:type="dcterms:W3CDTF">2022-09-12T14:19:19Z</dcterms:created>
  <dcterms:modified xsi:type="dcterms:W3CDTF">2026-04-16T18:17:51Z</dcterms:modified>
</cp:coreProperties>
</file>