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vans\Documents\KSD Price Lists\"/>
    </mc:Choice>
  </mc:AlternateContent>
  <workbookProtection workbookAlgorithmName="SHA-512" workbookHashValue="CUvfUIZo0alj76nEWmeO5WrfdHQG7zTy+goq9BEXbIE+Xtt16ccyHIqqHNQWA7kteakZdjd92bq7sakZ/xcWJg==" workbookSaltValue="WTCZ7MxPKJBbFHBFUB4xaA==" workbookSpinCount="100000" lockStructure="1"/>
  <bookViews>
    <workbookView xWindow="0" yWindow="0" windowWidth="19180" windowHeight="5660"/>
  </bookViews>
  <sheets>
    <sheet name="Sheet1" sheetId="1" r:id="rId1"/>
  </sheets>
  <externalReferences>
    <externalReference r:id="rId2"/>
  </externalReferences>
  <definedNames>
    <definedName name="_xlnm.Print_Area" localSheetId="0">Sheet1!$A$1:$H$156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5" i="1" l="1"/>
  <c r="H155" i="1"/>
  <c r="I155" i="1"/>
  <c r="J155" i="1" s="1"/>
  <c r="H86" i="1" l="1"/>
  <c r="I86" i="1" s="1"/>
  <c r="J86" i="1" s="1"/>
  <c r="H84" i="1"/>
  <c r="I84" i="1" s="1"/>
  <c r="J84" i="1" s="1"/>
  <c r="G86" i="1"/>
  <c r="G84" i="1"/>
  <c r="F13" i="1"/>
  <c r="F14" i="1"/>
  <c r="G14" i="1" s="1"/>
  <c r="F15" i="1"/>
  <c r="F16" i="1"/>
  <c r="F17" i="1"/>
  <c r="F18" i="1"/>
  <c r="F19" i="1"/>
  <c r="F150" i="1" l="1"/>
  <c r="F149" i="1"/>
  <c r="F144" i="1"/>
  <c r="F143" i="1"/>
  <c r="F138" i="1"/>
  <c r="F139" i="1"/>
  <c r="F137" i="1"/>
  <c r="F133" i="1"/>
  <c r="F126" i="1"/>
  <c r="F127" i="1"/>
  <c r="F128" i="1"/>
  <c r="F129" i="1"/>
  <c r="F125" i="1"/>
  <c r="F120" i="1"/>
  <c r="F121" i="1"/>
  <c r="F119" i="1"/>
  <c r="F112" i="1"/>
  <c r="F113" i="1"/>
  <c r="F114" i="1"/>
  <c r="F115" i="1"/>
  <c r="F111" i="1"/>
  <c r="F105" i="1"/>
  <c r="F106" i="1"/>
  <c r="F107" i="1"/>
  <c r="F104" i="1"/>
  <c r="F91" i="1"/>
  <c r="F92" i="1"/>
  <c r="F93" i="1"/>
  <c r="F94" i="1"/>
  <c r="F95" i="1"/>
  <c r="F96" i="1"/>
  <c r="F97" i="1"/>
  <c r="F98" i="1"/>
  <c r="F99" i="1"/>
  <c r="F100" i="1"/>
  <c r="F90" i="1"/>
  <c r="F85" i="1"/>
  <c r="F80" i="1"/>
  <c r="F70" i="1"/>
  <c r="F71" i="1"/>
  <c r="F72" i="1"/>
  <c r="F73" i="1"/>
  <c r="F74" i="1"/>
  <c r="F69" i="1"/>
  <c r="F62" i="1"/>
  <c r="F63" i="1"/>
  <c r="F64" i="1"/>
  <c r="F65" i="1"/>
  <c r="F61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44" i="1"/>
  <c r="F40" i="1"/>
  <c r="F39" i="1"/>
  <c r="F24" i="1"/>
  <c r="F25" i="1"/>
  <c r="F26" i="1"/>
  <c r="F27" i="1"/>
  <c r="F28" i="1"/>
  <c r="F30" i="1"/>
  <c r="F31" i="1"/>
  <c r="F32" i="1"/>
  <c r="F33" i="1"/>
  <c r="F34" i="1"/>
  <c r="F35" i="1"/>
  <c r="F23" i="1"/>
  <c r="F12" i="1"/>
  <c r="F11" i="1"/>
  <c r="G85" i="1" l="1"/>
  <c r="H85" i="1"/>
  <c r="I85" i="1" s="1"/>
  <c r="J85" i="1" s="1"/>
  <c r="H80" i="1"/>
  <c r="G80" i="1"/>
  <c r="I80" i="1"/>
  <c r="J80" i="1" s="1"/>
  <c r="H40" i="1" l="1"/>
  <c r="H39" i="1"/>
  <c r="G40" i="1"/>
  <c r="G39" i="1"/>
  <c r="I40" i="1" l="1"/>
  <c r="J40" i="1" s="1"/>
  <c r="I39" i="1"/>
  <c r="J39" i="1" s="1"/>
  <c r="H17" i="1" l="1"/>
  <c r="D76" i="1" l="1"/>
  <c r="D57" i="1" l="1"/>
  <c r="H57" i="1"/>
  <c r="I57" i="1" s="1"/>
  <c r="J57" i="1" s="1"/>
  <c r="G57" i="1"/>
  <c r="G154" i="1" l="1"/>
  <c r="G150" i="1"/>
  <c r="G149" i="1"/>
  <c r="G144" i="1"/>
  <c r="G145" i="1"/>
  <c r="G143" i="1"/>
  <c r="G138" i="1"/>
  <c r="G139" i="1"/>
  <c r="G137" i="1"/>
  <c r="H154" i="1" l="1"/>
  <c r="D154" i="1"/>
  <c r="H150" i="1"/>
  <c r="I150" i="1" s="1"/>
  <c r="D150" i="1"/>
  <c r="H149" i="1"/>
  <c r="I149" i="1" s="1"/>
  <c r="D149" i="1"/>
  <c r="D145" i="1"/>
  <c r="D144" i="1"/>
  <c r="D143" i="1"/>
  <c r="D139" i="1"/>
  <c r="D138" i="1"/>
  <c r="D137" i="1"/>
  <c r="H145" i="1"/>
  <c r="I145" i="1" s="1"/>
  <c r="H144" i="1"/>
  <c r="I144" i="1" s="1"/>
  <c r="H143" i="1"/>
  <c r="I143" i="1" s="1"/>
  <c r="H139" i="1"/>
  <c r="I139" i="1" s="1"/>
  <c r="H138" i="1"/>
  <c r="I138" i="1" s="1"/>
  <c r="H137" i="1"/>
  <c r="I137" i="1" s="1"/>
  <c r="H119" i="1"/>
  <c r="I119" i="1" s="1"/>
  <c r="J119" i="1" s="1"/>
  <c r="H133" i="1"/>
  <c r="I133" i="1" s="1"/>
  <c r="G133" i="1"/>
  <c r="D133" i="1"/>
  <c r="H129" i="1"/>
  <c r="I129" i="1" s="1"/>
  <c r="G129" i="1"/>
  <c r="D129" i="1"/>
  <c r="H128" i="1"/>
  <c r="I128" i="1" s="1"/>
  <c r="G128" i="1"/>
  <c r="D128" i="1"/>
  <c r="H127" i="1"/>
  <c r="I127" i="1" s="1"/>
  <c r="G127" i="1"/>
  <c r="D127" i="1"/>
  <c r="H126" i="1"/>
  <c r="I126" i="1" s="1"/>
  <c r="G126" i="1"/>
  <c r="D126" i="1"/>
  <c r="H125" i="1"/>
  <c r="I125" i="1" s="1"/>
  <c r="G125" i="1"/>
  <c r="D125" i="1"/>
  <c r="G121" i="1"/>
  <c r="G120" i="1"/>
  <c r="G119" i="1"/>
  <c r="D121" i="1"/>
  <c r="D120" i="1"/>
  <c r="D119" i="1"/>
  <c r="H121" i="1"/>
  <c r="I121" i="1" s="1"/>
  <c r="J121" i="1" s="1"/>
  <c r="H120" i="1"/>
  <c r="I120" i="1" s="1"/>
  <c r="J120" i="1" s="1"/>
  <c r="E114" i="1"/>
  <c r="E113" i="1"/>
  <c r="E112" i="1"/>
  <c r="E111" i="1"/>
  <c r="H115" i="1"/>
  <c r="I115" i="1" s="1"/>
  <c r="G115" i="1"/>
  <c r="D115" i="1"/>
  <c r="H114" i="1"/>
  <c r="I114" i="1" s="1"/>
  <c r="G114" i="1"/>
  <c r="D114" i="1"/>
  <c r="H113" i="1"/>
  <c r="I113" i="1" s="1"/>
  <c r="G113" i="1"/>
  <c r="D113" i="1"/>
  <c r="H112" i="1"/>
  <c r="I112" i="1" s="1"/>
  <c r="G112" i="1"/>
  <c r="D112" i="1"/>
  <c r="H111" i="1"/>
  <c r="I111" i="1" s="1"/>
  <c r="G111" i="1"/>
  <c r="D111" i="1"/>
  <c r="H107" i="1"/>
  <c r="I107" i="1" s="1"/>
  <c r="G107" i="1"/>
  <c r="D107" i="1"/>
  <c r="H106" i="1"/>
  <c r="I106" i="1" s="1"/>
  <c r="G106" i="1"/>
  <c r="D106" i="1"/>
  <c r="H105" i="1"/>
  <c r="I105" i="1" s="1"/>
  <c r="G105" i="1"/>
  <c r="D105" i="1"/>
  <c r="H104" i="1"/>
  <c r="I104" i="1" s="1"/>
  <c r="G104" i="1"/>
  <c r="D104" i="1"/>
  <c r="H100" i="1"/>
  <c r="I100" i="1" s="1"/>
  <c r="G100" i="1"/>
  <c r="D100" i="1"/>
  <c r="H99" i="1"/>
  <c r="I99" i="1" s="1"/>
  <c r="G99" i="1"/>
  <c r="D99" i="1"/>
  <c r="H98" i="1"/>
  <c r="I98" i="1" s="1"/>
  <c r="G98" i="1"/>
  <c r="D98" i="1"/>
  <c r="H97" i="1"/>
  <c r="I97" i="1" s="1"/>
  <c r="G97" i="1"/>
  <c r="D97" i="1"/>
  <c r="H96" i="1"/>
  <c r="I96" i="1" s="1"/>
  <c r="G96" i="1"/>
  <c r="D96" i="1"/>
  <c r="H95" i="1"/>
  <c r="I95" i="1" s="1"/>
  <c r="G95" i="1"/>
  <c r="D95" i="1"/>
  <c r="H94" i="1"/>
  <c r="I94" i="1" s="1"/>
  <c r="G94" i="1"/>
  <c r="D94" i="1"/>
  <c r="H93" i="1"/>
  <c r="I93" i="1" s="1"/>
  <c r="G93" i="1"/>
  <c r="D93" i="1"/>
  <c r="H92" i="1"/>
  <c r="I92" i="1" s="1"/>
  <c r="G92" i="1"/>
  <c r="D92" i="1"/>
  <c r="H91" i="1"/>
  <c r="I91" i="1" s="1"/>
  <c r="G91" i="1"/>
  <c r="D91" i="1"/>
  <c r="H90" i="1"/>
  <c r="I90" i="1" s="1"/>
  <c r="G90" i="1"/>
  <c r="D90" i="1"/>
  <c r="E73" i="1"/>
  <c r="E72" i="1"/>
  <c r="E71" i="1"/>
  <c r="E70" i="1"/>
  <c r="E69" i="1"/>
  <c r="H76" i="1"/>
  <c r="I76" i="1" s="1"/>
  <c r="G76" i="1"/>
  <c r="H75" i="1"/>
  <c r="I75" i="1" s="1"/>
  <c r="G75" i="1"/>
  <c r="D75" i="1"/>
  <c r="H74" i="1"/>
  <c r="I74" i="1" s="1"/>
  <c r="G74" i="1"/>
  <c r="D74" i="1"/>
  <c r="H73" i="1"/>
  <c r="I73" i="1" s="1"/>
  <c r="G73" i="1"/>
  <c r="D73" i="1"/>
  <c r="H72" i="1"/>
  <c r="I72" i="1" s="1"/>
  <c r="G72" i="1"/>
  <c r="D72" i="1"/>
  <c r="H71" i="1"/>
  <c r="I71" i="1" s="1"/>
  <c r="G71" i="1"/>
  <c r="D71" i="1"/>
  <c r="H70" i="1"/>
  <c r="I70" i="1" s="1"/>
  <c r="G70" i="1"/>
  <c r="D70" i="1"/>
  <c r="H69" i="1"/>
  <c r="I69" i="1" s="1"/>
  <c r="G69" i="1"/>
  <c r="D69" i="1"/>
  <c r="H65" i="1"/>
  <c r="I65" i="1" s="1"/>
  <c r="J65" i="1" s="1"/>
  <c r="G65" i="1"/>
  <c r="D65" i="1"/>
  <c r="H64" i="1"/>
  <c r="I64" i="1" s="1"/>
  <c r="G64" i="1"/>
  <c r="D64" i="1"/>
  <c r="H63" i="1"/>
  <c r="I63" i="1" s="1"/>
  <c r="G63" i="1"/>
  <c r="D63" i="1"/>
  <c r="H62" i="1"/>
  <c r="G62" i="1"/>
  <c r="D62" i="1"/>
  <c r="H61" i="1"/>
  <c r="I61" i="1" s="1"/>
  <c r="G61" i="1"/>
  <c r="D61" i="1"/>
  <c r="H56" i="1"/>
  <c r="I56" i="1" s="1"/>
  <c r="G56" i="1"/>
  <c r="D56" i="1"/>
  <c r="H55" i="1"/>
  <c r="I55" i="1" s="1"/>
  <c r="G55" i="1"/>
  <c r="D55" i="1"/>
  <c r="H54" i="1"/>
  <c r="I54" i="1" s="1"/>
  <c r="G54" i="1"/>
  <c r="D54" i="1"/>
  <c r="H53" i="1"/>
  <c r="I53" i="1" s="1"/>
  <c r="G53" i="1"/>
  <c r="D53" i="1"/>
  <c r="H52" i="1"/>
  <c r="I52" i="1" s="1"/>
  <c r="G52" i="1"/>
  <c r="D52" i="1"/>
  <c r="H51" i="1"/>
  <c r="I51" i="1" s="1"/>
  <c r="J51" i="1" s="1"/>
  <c r="G51" i="1"/>
  <c r="D51" i="1"/>
  <c r="H50" i="1"/>
  <c r="I50" i="1" s="1"/>
  <c r="G50" i="1"/>
  <c r="D50" i="1"/>
  <c r="H49" i="1"/>
  <c r="I49" i="1" s="1"/>
  <c r="G49" i="1"/>
  <c r="D49" i="1"/>
  <c r="H48" i="1"/>
  <c r="I48" i="1" s="1"/>
  <c r="G48" i="1"/>
  <c r="D48" i="1"/>
  <c r="H47" i="1"/>
  <c r="I47" i="1" s="1"/>
  <c r="G47" i="1"/>
  <c r="D47" i="1"/>
  <c r="H46" i="1"/>
  <c r="I46" i="1" s="1"/>
  <c r="G46" i="1"/>
  <c r="D46" i="1"/>
  <c r="H45" i="1"/>
  <c r="I45" i="1" s="1"/>
  <c r="G45" i="1"/>
  <c r="D45" i="1"/>
  <c r="H44" i="1"/>
  <c r="I44" i="1" s="1"/>
  <c r="G44" i="1"/>
  <c r="D44" i="1"/>
  <c r="H35" i="1"/>
  <c r="H34" i="1"/>
  <c r="H33" i="1"/>
  <c r="H32" i="1"/>
  <c r="H31" i="1"/>
  <c r="H30" i="1"/>
  <c r="I30" i="1" s="1"/>
  <c r="J30" i="1" s="1"/>
  <c r="H29" i="1"/>
  <c r="I29" i="1" s="1"/>
  <c r="J29" i="1" s="1"/>
  <c r="H28" i="1"/>
  <c r="I28" i="1" s="1"/>
  <c r="J28" i="1" s="1"/>
  <c r="H27" i="1"/>
  <c r="I27" i="1" s="1"/>
  <c r="J27" i="1" s="1"/>
  <c r="H26" i="1"/>
  <c r="I26" i="1" s="1"/>
  <c r="J26" i="1" s="1"/>
  <c r="H23" i="1"/>
  <c r="I23" i="1" s="1"/>
  <c r="J23" i="1" s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E32" i="1"/>
  <c r="E31" i="1"/>
  <c r="E30" i="1"/>
  <c r="E28" i="1"/>
  <c r="E27" i="1"/>
  <c r="E26" i="1"/>
  <c r="E25" i="1"/>
  <c r="E24" i="1"/>
  <c r="E23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H19" i="1"/>
  <c r="H18" i="1"/>
  <c r="I17" i="1"/>
  <c r="J17" i="1" s="1"/>
  <c r="H16" i="1"/>
  <c r="I16" i="1" s="1"/>
  <c r="J16" i="1" s="1"/>
  <c r="H15" i="1"/>
  <c r="I15" i="1" s="1"/>
  <c r="J15" i="1" s="1"/>
  <c r="H14" i="1"/>
  <c r="I14" i="1" s="1"/>
  <c r="J14" i="1" s="1"/>
  <c r="H13" i="1"/>
  <c r="I13" i="1" s="1"/>
  <c r="J13" i="1" s="1"/>
  <c r="H12" i="1"/>
  <c r="I12" i="1" s="1"/>
  <c r="J12" i="1" s="1"/>
  <c r="G19" i="1"/>
  <c r="G18" i="1"/>
  <c r="G17" i="1"/>
  <c r="G16" i="1"/>
  <c r="G15" i="1"/>
  <c r="G13" i="1"/>
  <c r="G12" i="1"/>
  <c r="G11" i="1"/>
  <c r="D19" i="1"/>
  <c r="D18" i="1"/>
  <c r="D17" i="1"/>
  <c r="D16" i="1"/>
  <c r="D15" i="1"/>
  <c r="D14" i="1"/>
  <c r="D13" i="1"/>
  <c r="D12" i="1"/>
  <c r="D11" i="1"/>
  <c r="J144" i="1" l="1"/>
  <c r="I154" i="1"/>
  <c r="J154" i="1" s="1"/>
  <c r="J150" i="1"/>
  <c r="J149" i="1"/>
  <c r="J145" i="1"/>
  <c r="J143" i="1"/>
  <c r="J139" i="1"/>
  <c r="J138" i="1"/>
  <c r="J137" i="1"/>
  <c r="J133" i="1"/>
  <c r="J129" i="1"/>
  <c r="J128" i="1"/>
  <c r="J127" i="1"/>
  <c r="J126" i="1"/>
  <c r="J125" i="1"/>
  <c r="J115" i="1"/>
  <c r="J114" i="1"/>
  <c r="J113" i="1"/>
  <c r="J112" i="1"/>
  <c r="J111" i="1"/>
  <c r="J73" i="1"/>
  <c r="J93" i="1"/>
  <c r="J100" i="1"/>
  <c r="J99" i="1"/>
  <c r="J105" i="1" s="1"/>
  <c r="J98" i="1"/>
  <c r="J97" i="1"/>
  <c r="J96" i="1"/>
  <c r="J95" i="1"/>
  <c r="J94" i="1"/>
  <c r="J92" i="1"/>
  <c r="J91" i="1"/>
  <c r="J90" i="1"/>
  <c r="J76" i="1"/>
  <c r="J75" i="1"/>
  <c r="J74" i="1"/>
  <c r="J72" i="1"/>
  <c r="J71" i="1"/>
  <c r="J70" i="1"/>
  <c r="J69" i="1"/>
  <c r="I62" i="1"/>
  <c r="J62" i="1" s="1"/>
  <c r="J61" i="1"/>
  <c r="J64" i="1"/>
  <c r="J63" i="1"/>
  <c r="J56" i="1"/>
  <c r="J55" i="1"/>
  <c r="J54" i="1"/>
  <c r="J53" i="1"/>
  <c r="J52" i="1"/>
  <c r="J50" i="1"/>
  <c r="J49" i="1"/>
  <c r="J48" i="1"/>
  <c r="J46" i="1"/>
  <c r="J45" i="1"/>
  <c r="J44" i="1"/>
  <c r="J47" i="1"/>
  <c r="J104" i="1" l="1"/>
  <c r="J107" i="1"/>
  <c r="J106" i="1"/>
  <c r="I35" i="1" l="1"/>
  <c r="J35" i="1" s="1"/>
  <c r="I34" i="1"/>
  <c r="J34" i="1" s="1"/>
  <c r="I33" i="1"/>
  <c r="J33" i="1" s="1"/>
  <c r="I32" i="1"/>
  <c r="J32" i="1" s="1"/>
  <c r="I31" i="1"/>
  <c r="J31" i="1" s="1"/>
  <c r="H25" i="1"/>
  <c r="I25" i="1" s="1"/>
  <c r="J25" i="1" s="1"/>
  <c r="H24" i="1"/>
  <c r="I24" i="1" s="1"/>
  <c r="J24" i="1" s="1"/>
  <c r="I19" i="1"/>
  <c r="J19" i="1" s="1"/>
  <c r="I18" i="1"/>
  <c r="J18" i="1" s="1"/>
  <c r="H11" i="1"/>
  <c r="I11" i="1" s="1"/>
  <c r="J11" i="1" s="1"/>
</calcChain>
</file>

<file path=xl/sharedStrings.xml><?xml version="1.0" encoding="utf-8"?>
<sst xmlns="http://schemas.openxmlformats.org/spreadsheetml/2006/main" count="397" uniqueCount="147">
  <si>
    <t>1/2"</t>
  </si>
  <si>
    <t>3/4"</t>
  </si>
  <si>
    <t>1"</t>
  </si>
  <si>
    <t>1-1/4"</t>
  </si>
  <si>
    <t>1-1/2"</t>
  </si>
  <si>
    <t>2"</t>
  </si>
  <si>
    <t>2-1/2"</t>
  </si>
  <si>
    <t>3"</t>
  </si>
  <si>
    <t>4"</t>
  </si>
  <si>
    <t>8"</t>
  </si>
  <si>
    <t>10"</t>
  </si>
  <si>
    <t xml:space="preserve">12" </t>
  </si>
  <si>
    <t>Size</t>
  </si>
  <si>
    <t xml:space="preserve">Code </t>
  </si>
  <si>
    <t xml:space="preserve">Bundle </t>
  </si>
  <si>
    <t>Weight / Length</t>
  </si>
  <si>
    <t>List / CFT</t>
  </si>
  <si>
    <t xml:space="preserve">Invoice / Ft. </t>
  </si>
  <si>
    <t>Invoice / Length</t>
  </si>
  <si>
    <t>Ft. / Bundle</t>
  </si>
  <si>
    <t>List / Ft.</t>
  </si>
  <si>
    <t>List / Length</t>
  </si>
  <si>
    <t>500 Green Street</t>
  </si>
  <si>
    <t>Woodbridge, NJ 07095</t>
  </si>
  <si>
    <t>Phone - 800-526-5104</t>
  </si>
  <si>
    <t>www.ksdusa.com</t>
  </si>
  <si>
    <t>Multiplier &gt;</t>
  </si>
  <si>
    <t>Plastic Pipe List Price Sheet</t>
  </si>
  <si>
    <t>6"</t>
  </si>
  <si>
    <t>12"</t>
  </si>
  <si>
    <t>PVC401/210</t>
  </si>
  <si>
    <t>PVC403/410</t>
  </si>
  <si>
    <t>PVC40110</t>
  </si>
  <si>
    <t>PVC4011/410</t>
  </si>
  <si>
    <t>PVC4011/210</t>
  </si>
  <si>
    <t>PVC40210</t>
  </si>
  <si>
    <t>PVC40310</t>
  </si>
  <si>
    <t>PVC40410</t>
  </si>
  <si>
    <t>PVC40610</t>
  </si>
  <si>
    <t>PVC Sch. 40 Plain End x 10'</t>
  </si>
  <si>
    <t>PVC40820</t>
  </si>
  <si>
    <t>PVC401020</t>
  </si>
  <si>
    <t>PVC401220</t>
  </si>
  <si>
    <t>PVC401/220</t>
  </si>
  <si>
    <t>PVC403/420</t>
  </si>
  <si>
    <t>PVC40120</t>
  </si>
  <si>
    <t>PVC4011/420</t>
  </si>
  <si>
    <t>PVC4011/220</t>
  </si>
  <si>
    <t>PVC40220</t>
  </si>
  <si>
    <t>PVC4021/220</t>
  </si>
  <si>
    <t>PVC40320</t>
  </si>
  <si>
    <t>PVC40420</t>
  </si>
  <si>
    <t>PVC40620</t>
  </si>
  <si>
    <t>PVC Sch. 40 Plain End x 20'</t>
  </si>
  <si>
    <t>PVC Sch. 40 Bell-End x 20'</t>
  </si>
  <si>
    <t>PVC40BE1/220</t>
  </si>
  <si>
    <t>PVC40BE3/420</t>
  </si>
  <si>
    <t>PVC40BE120</t>
  </si>
  <si>
    <t>PVC40BE11/420</t>
  </si>
  <si>
    <t>PVC40BE11/220</t>
  </si>
  <si>
    <t>PVC40BE220</t>
  </si>
  <si>
    <t>PVC40BE21/220</t>
  </si>
  <si>
    <t>PVC40BE320</t>
  </si>
  <si>
    <t>PVC40BE420</t>
  </si>
  <si>
    <t>PVC40BE620</t>
  </si>
  <si>
    <t>PVC40BE820</t>
  </si>
  <si>
    <t>PVC40BE1020</t>
  </si>
  <si>
    <t>PVC40BE1220</t>
  </si>
  <si>
    <t>PVC Foam Core Plain End x 10'</t>
  </si>
  <si>
    <t>PVCFOAM11/210</t>
  </si>
  <si>
    <t>PVCFOAM210</t>
  </si>
  <si>
    <t>PVCFOAM310</t>
  </si>
  <si>
    <t>PVCFOAM410</t>
  </si>
  <si>
    <t>PVCFOAM610</t>
  </si>
  <si>
    <t>PVC Foam Core Plain End x 20'</t>
  </si>
  <si>
    <t>PVCFOAM820</t>
  </si>
  <si>
    <t>PVCFOAM1020</t>
  </si>
  <si>
    <t>PVCFOAM1220</t>
  </si>
  <si>
    <t>PVCFOAM11/220</t>
  </si>
  <si>
    <t>PVCFOAM220</t>
  </si>
  <si>
    <t>PVCFOAM320</t>
  </si>
  <si>
    <t>PVCFOAM420</t>
  </si>
  <si>
    <t>PVCFOAM620</t>
  </si>
  <si>
    <t>PVC Sch. 80 XH Plain End x 20'</t>
  </si>
  <si>
    <t>PVC801/220</t>
  </si>
  <si>
    <t>PVC803/420</t>
  </si>
  <si>
    <t>PVC80120</t>
  </si>
  <si>
    <t>PVC8011/420</t>
  </si>
  <si>
    <t>PVC8011/220</t>
  </si>
  <si>
    <t>PVC80220</t>
  </si>
  <si>
    <t>PVC8021/220</t>
  </si>
  <si>
    <t>PVC80320</t>
  </si>
  <si>
    <t>PVC80420</t>
  </si>
  <si>
    <t>PVC80620</t>
  </si>
  <si>
    <t>PVC80820</t>
  </si>
  <si>
    <t>ABS Foam Core Plain End x 10'</t>
  </si>
  <si>
    <t>ABS11/210</t>
  </si>
  <si>
    <t>ABS210</t>
  </si>
  <si>
    <t>ABS310</t>
  </si>
  <si>
    <t>ABS410</t>
  </si>
  <si>
    <t>ABS Foam Core Plain End x 20'</t>
  </si>
  <si>
    <t>ABS11/220</t>
  </si>
  <si>
    <t>ABS220</t>
  </si>
  <si>
    <t>ABS320</t>
  </si>
  <si>
    <t>ABS420</t>
  </si>
  <si>
    <t>ABS620</t>
  </si>
  <si>
    <t>SDR-35 Gasketed x 14'</t>
  </si>
  <si>
    <t>PVCSDR35GE414</t>
  </si>
  <si>
    <t>PVCSDR35GE614</t>
  </si>
  <si>
    <t>PVCSDR35GE814</t>
  </si>
  <si>
    <t xml:space="preserve">SDR-21 Bell-End x 20' </t>
  </si>
  <si>
    <t>PVCSDR21BE3/420</t>
  </si>
  <si>
    <t>PVCSDR213/410</t>
  </si>
  <si>
    <t xml:space="preserve">SDR-21 Plan End x 10' </t>
  </si>
  <si>
    <t>PVCSDR21BE120</t>
  </si>
  <si>
    <t>PVCSDR21BE11/420</t>
  </si>
  <si>
    <t>PVCSDR21BE11/220</t>
  </si>
  <si>
    <t>PVCSDR21BE220</t>
  </si>
  <si>
    <t>Sewer &amp; Drain ASTM 2729 Solid</t>
  </si>
  <si>
    <t>Sewer &amp; Drain ASTM 2729 Perf</t>
  </si>
  <si>
    <t>PVCSDS310</t>
  </si>
  <si>
    <t>PVCSDP310</t>
  </si>
  <si>
    <t>PVCSDS410</t>
  </si>
  <si>
    <t>PVCSDS610</t>
  </si>
  <si>
    <t>PVCSDP410</t>
  </si>
  <si>
    <t>PVCSDP610</t>
  </si>
  <si>
    <t>SDR-35 Bell-End ASTM 3034 Solid</t>
  </si>
  <si>
    <t>SDR-35 Bell-End ASTM 3034 Perf</t>
  </si>
  <si>
    <t>PVCSDR35BE410</t>
  </si>
  <si>
    <t>PVCSDR35BE610</t>
  </si>
  <si>
    <t>PVCSDR35BEP410</t>
  </si>
  <si>
    <t>* while supplies last</t>
  </si>
  <si>
    <t xml:space="preserve">16" </t>
  </si>
  <si>
    <t>PVC40BE1620</t>
  </si>
  <si>
    <t>PVC Sch. 40 Bell-End x 10'</t>
  </si>
  <si>
    <t>PVC40BE3/410</t>
  </si>
  <si>
    <t>PVC40BE410</t>
  </si>
  <si>
    <t>PVC Foam Core Bell End x 20'</t>
  </si>
  <si>
    <t>PVCFOAMBE410</t>
  </si>
  <si>
    <t>PVC Foam Core Bell End x 10'</t>
  </si>
  <si>
    <t>PVCFOAMBE420</t>
  </si>
  <si>
    <t>Effective April 13, 2025</t>
  </si>
  <si>
    <t>(supersedes PPV-070824)</t>
  </si>
  <si>
    <t>PPV-041325</t>
  </si>
  <si>
    <t>PVCFOAMBE320</t>
  </si>
  <si>
    <t>PVCFOAMBE620</t>
  </si>
  <si>
    <t>PVCSDR35BEP610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</si>
</sst>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"/>
    <numFmt numFmtId="165" formatCode="&quot;$&quot;#,##0.000"/>
    <numFmt numFmtId="166" formatCode="&quot;$&quot;#,##0.00"/>
    <numFmt numFmtId="167" formatCode="0.000"/>
    <numFmt numFmtId="168" formatCode="#,##0.0000"/>
    <numFmt numFmtId="169" formatCode="\$0.00"/>
    <numFmt numFmtId="170" formatCode="\$#,##0.00"/>
  </numFmts>
  <fonts count="1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6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right"/>
    </xf>
    <xf numFmtId="165" fontId="4" fillId="0" borderId="0" xfId="1" applyNumberFormat="1" applyAlignment="1">
      <alignment horizontal="center"/>
    </xf>
    <xf numFmtId="0" fontId="0" fillId="0" borderId="0" xfId="0" applyFill="1"/>
    <xf numFmtId="164" fontId="0" fillId="0" borderId="0" xfId="0" applyNumberFormat="1" applyFill="1" applyBorder="1" applyAlignment="1">
      <alignment horizontal="left"/>
    </xf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7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5" fontId="0" fillId="2" borderId="9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166" fontId="0" fillId="0" borderId="11" xfId="0" applyNumberFormat="1" applyFon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165" fontId="0" fillId="2" borderId="11" xfId="0" applyNumberFormat="1" applyFont="1" applyFill="1" applyBorder="1" applyAlignment="1">
      <alignment horizontal="center"/>
    </xf>
    <xf numFmtId="165" fontId="0" fillId="2" borderId="12" xfId="0" applyNumberFormat="1" applyFont="1" applyFill="1" applyBorder="1" applyAlignment="1">
      <alignment horizontal="center"/>
    </xf>
    <xf numFmtId="167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168" fontId="3" fillId="2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Font="1" applyBorder="1" applyAlignment="1">
      <alignment horizontal="center"/>
    </xf>
    <xf numFmtId="20" fontId="0" fillId="0" borderId="8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170" fontId="7" fillId="0" borderId="0" xfId="0" applyNumberFormat="1" applyFont="1" applyFill="1" applyBorder="1" applyAlignment="1">
      <alignment horizontal="center" vertical="top" shrinkToFit="1"/>
    </xf>
    <xf numFmtId="165" fontId="0" fillId="0" borderId="0" xfId="0" applyNumberFormat="1" applyFon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9" fontId="7" fillId="0" borderId="0" xfId="0" applyNumberFormat="1" applyFont="1" applyFill="1" applyBorder="1" applyAlignment="1">
      <alignment horizontal="center" vertical="top" shrinkToFit="1"/>
    </xf>
    <xf numFmtId="2" fontId="0" fillId="0" borderId="0" xfId="0" applyNumberFormat="1" applyFont="1" applyFill="1" applyBorder="1" applyAlignment="1">
      <alignment horizontal="center"/>
    </xf>
    <xf numFmtId="170" fontId="7" fillId="0" borderId="0" xfId="0" applyNumberFormat="1" applyFont="1" applyFill="1" applyBorder="1" applyAlignment="1">
      <alignment horizontal="left" vertical="top" indent="2" shrinkToFit="1"/>
    </xf>
    <xf numFmtId="169" fontId="7" fillId="0" borderId="0" xfId="0" applyNumberFormat="1" applyFont="1" applyFill="1" applyBorder="1" applyAlignment="1">
      <alignment horizontal="left" vertical="top" indent="3" shrinkToFi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20" fontId="0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6" fontId="0" fillId="0" borderId="15" xfId="0" applyNumberFormat="1" applyFont="1" applyFill="1" applyBorder="1" applyAlignment="1">
      <alignment horizontal="center"/>
    </xf>
    <xf numFmtId="166" fontId="0" fillId="0" borderId="1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left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0" borderId="0" xfId="0" applyFont="1"/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166" fontId="0" fillId="0" borderId="15" xfId="0" applyNumberFormat="1" applyFont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165" fontId="0" fillId="2" borderId="15" xfId="0" applyNumberFormat="1" applyFont="1" applyFill="1" applyBorder="1" applyAlignment="1">
      <alignment horizontal="center"/>
    </xf>
    <xf numFmtId="165" fontId="0" fillId="2" borderId="17" xfId="0" applyNumberFormat="1" applyFont="1" applyFill="1" applyBorder="1" applyAlignment="1">
      <alignment horizontal="center"/>
    </xf>
    <xf numFmtId="167" fontId="0" fillId="0" borderId="15" xfId="0" applyNumberFormat="1" applyFont="1" applyBorder="1" applyAlignment="1">
      <alignment horizontal="center"/>
    </xf>
    <xf numFmtId="166" fontId="0" fillId="0" borderId="18" xfId="0" applyNumberFormat="1" applyFont="1" applyBorder="1" applyAlignment="1">
      <alignment horizontal="center"/>
    </xf>
    <xf numFmtId="167" fontId="0" fillId="0" borderId="4" xfId="0" applyNumberFormat="1" applyFont="1" applyFill="1" applyBorder="1" applyAlignment="1">
      <alignment horizontal="center"/>
    </xf>
    <xf numFmtId="167" fontId="0" fillId="0" borderId="11" xfId="0" applyNumberFormat="1" applyFont="1" applyFill="1" applyBorder="1" applyAlignment="1">
      <alignment horizontal="center"/>
    </xf>
    <xf numFmtId="0" fontId="2" fillId="3" borderId="20" xfId="0" applyFont="1" applyFill="1" applyBorder="1"/>
    <xf numFmtId="0" fontId="2" fillId="3" borderId="2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6" fontId="3" fillId="0" borderId="14" xfId="0" applyNumberFormat="1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0" fontId="0" fillId="0" borderId="0" xfId="0" applyBorder="1"/>
    <xf numFmtId="0" fontId="0" fillId="0" borderId="18" xfId="0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left"/>
    </xf>
    <xf numFmtId="165" fontId="0" fillId="4" borderId="9" xfId="0" applyNumberFormat="1" applyFont="1" applyFill="1" applyBorder="1" applyAlignment="1">
      <alignment horizontal="center"/>
    </xf>
    <xf numFmtId="165" fontId="0" fillId="4" borderId="12" xfId="0" applyNumberFormat="1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167" fontId="0" fillId="0" borderId="18" xfId="0" applyNumberFormat="1" applyFont="1" applyBorder="1" applyAlignment="1">
      <alignment horizontal="center"/>
    </xf>
    <xf numFmtId="166" fontId="0" fillId="0" borderId="22" xfId="0" applyNumberFormat="1" applyFont="1" applyBorder="1" applyAlignment="1">
      <alignment horizontal="center"/>
    </xf>
    <xf numFmtId="165" fontId="0" fillId="0" borderId="22" xfId="0" applyNumberFormat="1" applyFont="1" applyBorder="1" applyAlignment="1">
      <alignment horizontal="center"/>
    </xf>
    <xf numFmtId="166" fontId="7" fillId="0" borderId="0" xfId="0" applyNumberFormat="1" applyFont="1" applyFill="1" applyBorder="1" applyAlignment="1">
      <alignment horizontal="center" vertical="top" shrinkToFit="1"/>
    </xf>
    <xf numFmtId="0" fontId="0" fillId="0" borderId="15" xfId="0" applyFont="1" applyFill="1" applyBorder="1" applyAlignment="1">
      <alignment horizontal="center"/>
    </xf>
    <xf numFmtId="166" fontId="7" fillId="0" borderId="11" xfId="0" applyNumberFormat="1" applyFont="1" applyFill="1" applyBorder="1" applyAlignment="1">
      <alignment horizontal="center" vertical="top" shrinkToFit="1"/>
    </xf>
    <xf numFmtId="165" fontId="0" fillId="0" borderId="14" xfId="0" applyNumberFormat="1" applyFont="1" applyFill="1" applyBorder="1" applyAlignment="1">
      <alignment horizontal="center"/>
    </xf>
    <xf numFmtId="0" fontId="0" fillId="0" borderId="13" xfId="0" applyBorder="1"/>
    <xf numFmtId="165" fontId="0" fillId="2" borderId="23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3" fontId="0" fillId="0" borderId="14" xfId="0" applyNumberFormat="1" applyFont="1" applyFill="1" applyBorder="1" applyAlignment="1">
      <alignment horizontal="center"/>
    </xf>
    <xf numFmtId="166" fontId="0" fillId="0" borderId="11" xfId="0" applyNumberFormat="1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6" fontId="7" fillId="0" borderId="4" xfId="0" applyNumberFormat="1" applyFont="1" applyFill="1" applyBorder="1" applyAlignment="1">
      <alignment horizontal="center" vertical="top" shrinkToFit="1"/>
    </xf>
    <xf numFmtId="0" fontId="0" fillId="0" borderId="11" xfId="0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166" fontId="6" fillId="0" borderId="0" xfId="0" applyNumberFormat="1" applyFont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1</xdr:col>
      <xdr:colOff>257175</xdr:colOff>
      <xdr:row>144</xdr:row>
      <xdr:rowOff>180975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95325" y="24974550"/>
          <a:ext cx="25717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</a:t>
          </a:r>
        </a:p>
      </xdr:txBody>
    </xdr:sp>
    <xdr:clientData/>
  </xdr:twoCellAnchor>
  <xdr:twoCellAnchor>
    <xdr:from>
      <xdr:col>1</xdr:col>
      <xdr:colOff>0</xdr:colOff>
      <xdr:row>153</xdr:row>
      <xdr:rowOff>0</xdr:rowOff>
    </xdr:from>
    <xdr:to>
      <xdr:col>1</xdr:col>
      <xdr:colOff>161925</xdr:colOff>
      <xdr:row>154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5325" y="26736675"/>
          <a:ext cx="161925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</a:t>
          </a:r>
        </a:p>
      </xdr:txBody>
    </xdr:sp>
    <xdr:clientData/>
  </xdr:twoCellAnchor>
  <xdr:twoCellAnchor editAs="oneCell">
    <xdr:from>
      <xdr:col>0</xdr:col>
      <xdr:colOff>104560</xdr:colOff>
      <xdr:row>0</xdr:row>
      <xdr:rowOff>133350</xdr:rowOff>
    </xdr:from>
    <xdr:to>
      <xdr:col>3</xdr:col>
      <xdr:colOff>179460</xdr:colOff>
      <xdr:row>5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0" y="133350"/>
          <a:ext cx="2732375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V_4_25_workbooks_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1-25"/>
      <sheetName val="4-13-25"/>
    </sheetNames>
    <sheetDataSet>
      <sheetData sheetId="0"/>
      <sheetData sheetId="1">
        <row r="3">
          <cell r="A3" t="str">
            <v>PVC401/210</v>
          </cell>
          <cell r="B3" t="str">
            <v>PVC 04005</v>
          </cell>
          <cell r="C3" t="str">
            <v>PVC 04005  0600</v>
          </cell>
          <cell r="D3" t="str">
            <v>1/2 x 10 SCH 40 PLAIN END PIPE</v>
          </cell>
          <cell r="E3">
            <v>450</v>
          </cell>
          <cell r="F3">
            <v>4500</v>
          </cell>
          <cell r="G3"/>
          <cell r="H3">
            <v>14.45</v>
          </cell>
          <cell r="I3">
            <v>14.96</v>
          </cell>
          <cell r="J3">
            <v>14.96</v>
          </cell>
          <cell r="K3">
            <v>14.96</v>
          </cell>
          <cell r="L3">
            <v>13.16</v>
          </cell>
          <cell r="M3">
            <v>12.26</v>
          </cell>
          <cell r="N3">
            <v>22.5</v>
          </cell>
        </row>
        <row r="4">
          <cell r="A4" t="str">
            <v>PVC401/220</v>
          </cell>
          <cell r="B4" t="str">
            <v>PVC 04005</v>
          </cell>
          <cell r="C4" t="str">
            <v>PVC 04005  0800</v>
          </cell>
          <cell r="D4" t="str">
            <v>1/2 x 20 SCH 40 PLAIN END PIPE</v>
          </cell>
          <cell r="E4">
            <v>450</v>
          </cell>
          <cell r="F4">
            <v>9000</v>
          </cell>
          <cell r="G4"/>
          <cell r="H4">
            <v>14.45</v>
          </cell>
          <cell r="I4">
            <v>14.96</v>
          </cell>
          <cell r="J4">
            <v>14.96</v>
          </cell>
          <cell r="K4">
            <v>14.96</v>
          </cell>
          <cell r="L4">
            <v>13.16</v>
          </cell>
          <cell r="M4">
            <v>12.26</v>
          </cell>
          <cell r="N4">
            <v>22.5</v>
          </cell>
        </row>
        <row r="5">
          <cell r="A5" t="str">
            <v>PVC403/410</v>
          </cell>
          <cell r="B5" t="str">
            <v>PVC 04007</v>
          </cell>
          <cell r="C5" t="str">
            <v>PVC 04007  0600</v>
          </cell>
          <cell r="D5" t="str">
            <v>3/4 x 10 SCH 40 PLAIN END PIPE</v>
          </cell>
          <cell r="E5">
            <v>350</v>
          </cell>
          <cell r="F5">
            <v>3500</v>
          </cell>
          <cell r="G5"/>
          <cell r="H5">
            <v>17.82</v>
          </cell>
          <cell r="I5">
            <v>18.46</v>
          </cell>
          <cell r="J5">
            <v>18.46</v>
          </cell>
          <cell r="K5">
            <v>18.46</v>
          </cell>
          <cell r="L5">
            <v>16.23</v>
          </cell>
          <cell r="M5">
            <v>14.37</v>
          </cell>
          <cell r="N5">
            <v>27.8</v>
          </cell>
        </row>
        <row r="6">
          <cell r="A6" t="str">
            <v>PVC403/420</v>
          </cell>
          <cell r="B6" t="str">
            <v>PVC 04007</v>
          </cell>
          <cell r="C6" t="str">
            <v>PVC 04007  0800</v>
          </cell>
          <cell r="D6" t="str">
            <v>3/4 x 20 SCH 40 PLAIN END PIPE</v>
          </cell>
          <cell r="E6">
            <v>350</v>
          </cell>
          <cell r="F6">
            <v>7000</v>
          </cell>
          <cell r="G6"/>
          <cell r="H6">
            <v>17.82</v>
          </cell>
          <cell r="I6">
            <v>18.46</v>
          </cell>
          <cell r="J6">
            <v>18.46</v>
          </cell>
          <cell r="K6">
            <v>18.46</v>
          </cell>
          <cell r="L6">
            <v>16.23</v>
          </cell>
          <cell r="M6">
            <v>14.37</v>
          </cell>
          <cell r="N6">
            <v>27.8</v>
          </cell>
        </row>
        <row r="7">
          <cell r="A7" t="str">
            <v>PVC40110</v>
          </cell>
          <cell r="B7" t="str">
            <v>PVC 04010</v>
          </cell>
          <cell r="C7" t="str">
            <v>PVC 04010  0600</v>
          </cell>
          <cell r="D7" t="str">
            <v>1 x 10 SCH 40 PLAIN END PIPE</v>
          </cell>
          <cell r="E7">
            <v>300</v>
          </cell>
          <cell r="F7">
            <v>3000</v>
          </cell>
          <cell r="G7"/>
          <cell r="H7">
            <v>27.45</v>
          </cell>
          <cell r="I7">
            <v>28.43</v>
          </cell>
          <cell r="J7">
            <v>28.43</v>
          </cell>
          <cell r="K7">
            <v>28.43</v>
          </cell>
          <cell r="L7">
            <v>25</v>
          </cell>
          <cell r="M7">
            <v>22.55</v>
          </cell>
          <cell r="N7">
            <v>43.9</v>
          </cell>
        </row>
        <row r="8">
          <cell r="A8" t="str">
            <v>PVC40120</v>
          </cell>
          <cell r="B8" t="str">
            <v>PVC 04010</v>
          </cell>
          <cell r="C8" t="str">
            <v>PVC 04010  0800</v>
          </cell>
          <cell r="D8" t="str">
            <v>1 x 20 SCH 40 PLAIN END PIPE</v>
          </cell>
          <cell r="E8">
            <v>300</v>
          </cell>
          <cell r="F8">
            <v>6000</v>
          </cell>
          <cell r="G8"/>
          <cell r="H8">
            <v>27.45</v>
          </cell>
          <cell r="I8">
            <v>28.43</v>
          </cell>
          <cell r="J8">
            <v>28.43</v>
          </cell>
          <cell r="K8">
            <v>28.43</v>
          </cell>
          <cell r="L8">
            <v>25</v>
          </cell>
          <cell r="M8">
            <v>22.55</v>
          </cell>
          <cell r="N8">
            <v>43.9</v>
          </cell>
        </row>
        <row r="9">
          <cell r="A9" t="str">
            <v>PVC4011/410</v>
          </cell>
          <cell r="B9" t="str">
            <v>PVC 07100</v>
          </cell>
          <cell r="C9" t="str">
            <v>PVC 07100  0600</v>
          </cell>
          <cell r="D9" t="str">
            <v>1 1/4 x 10 DWV SCH 40 PIPE</v>
          </cell>
          <cell r="E9">
            <v>212</v>
          </cell>
          <cell r="F9">
            <v>2120</v>
          </cell>
          <cell r="G9"/>
          <cell r="H9">
            <v>34.19</v>
          </cell>
          <cell r="I9">
            <v>35.409999999999997</v>
          </cell>
          <cell r="J9">
            <v>35.409999999999997</v>
          </cell>
          <cell r="K9">
            <v>35.409999999999997</v>
          </cell>
          <cell r="L9">
            <v>31.14</v>
          </cell>
          <cell r="M9">
            <v>28.43</v>
          </cell>
          <cell r="N9">
            <v>54.6</v>
          </cell>
        </row>
        <row r="10">
          <cell r="A10" t="str">
            <v>PVC4011/420</v>
          </cell>
          <cell r="B10" t="str">
            <v>PVC 07100</v>
          </cell>
          <cell r="C10" t="str">
            <v>PVC 07100  0800</v>
          </cell>
          <cell r="D10" t="str">
            <v>1 1/4 x 20 DWV SCH 40 PIPE</v>
          </cell>
          <cell r="E10">
            <v>212</v>
          </cell>
          <cell r="F10">
            <v>4240</v>
          </cell>
          <cell r="G10"/>
          <cell r="H10">
            <v>34.19</v>
          </cell>
          <cell r="I10">
            <v>35.409999999999997</v>
          </cell>
          <cell r="J10">
            <v>35.409999999999997</v>
          </cell>
          <cell r="K10">
            <v>35.409999999999997</v>
          </cell>
          <cell r="L10">
            <v>31.14</v>
          </cell>
          <cell r="M10">
            <v>28.43</v>
          </cell>
          <cell r="N10">
            <v>54.6</v>
          </cell>
        </row>
        <row r="11">
          <cell r="A11" t="str">
            <v>PVC4011/210</v>
          </cell>
          <cell r="B11" t="str">
            <v>PVC 07112</v>
          </cell>
          <cell r="C11" t="str">
            <v>PVC 07112  0600</v>
          </cell>
          <cell r="D11" t="str">
            <v>1 1/2 x 10 DWV SCH 40 PIPE</v>
          </cell>
          <cell r="E11">
            <v>165</v>
          </cell>
          <cell r="F11">
            <v>1650</v>
          </cell>
          <cell r="G11"/>
          <cell r="H11">
            <v>40.94</v>
          </cell>
          <cell r="I11">
            <v>42.4</v>
          </cell>
          <cell r="J11">
            <v>42.4</v>
          </cell>
          <cell r="K11">
            <v>42.4</v>
          </cell>
          <cell r="L11">
            <v>37.28</v>
          </cell>
          <cell r="M11">
            <v>32.840000000000003</v>
          </cell>
          <cell r="N11">
            <v>65.3</v>
          </cell>
        </row>
        <row r="12">
          <cell r="A12" t="str">
            <v>PVC4011/220</v>
          </cell>
          <cell r="B12" t="str">
            <v>PVC 07112</v>
          </cell>
          <cell r="C12" t="str">
            <v>PVC 07112  0800</v>
          </cell>
          <cell r="D12" t="str">
            <v>1 1/2 x 20 DWV SCH 40 PIPE</v>
          </cell>
          <cell r="E12">
            <v>165</v>
          </cell>
          <cell r="F12">
            <v>3300</v>
          </cell>
          <cell r="G12"/>
          <cell r="H12">
            <v>40.94</v>
          </cell>
          <cell r="I12">
            <v>42.4</v>
          </cell>
          <cell r="J12">
            <v>42.4</v>
          </cell>
          <cell r="K12">
            <v>42.4</v>
          </cell>
          <cell r="L12">
            <v>37.28</v>
          </cell>
          <cell r="M12">
            <v>32.840000000000003</v>
          </cell>
          <cell r="N12">
            <v>65.3</v>
          </cell>
        </row>
        <row r="13">
          <cell r="A13" t="str">
            <v>PVC40210</v>
          </cell>
          <cell r="B13" t="str">
            <v>PVC 07200</v>
          </cell>
          <cell r="C13" t="str">
            <v>PVC 07200  0600</v>
          </cell>
          <cell r="D13" t="str">
            <v>2 x 10 DWV SCH 40 PIPE</v>
          </cell>
          <cell r="E13">
            <v>111</v>
          </cell>
          <cell r="F13">
            <v>1110</v>
          </cell>
          <cell r="G13"/>
          <cell r="H13">
            <v>54.9</v>
          </cell>
          <cell r="I13">
            <v>56.86</v>
          </cell>
          <cell r="J13">
            <v>56.86</v>
          </cell>
          <cell r="K13">
            <v>56.86</v>
          </cell>
          <cell r="L13">
            <v>50</v>
          </cell>
          <cell r="M13">
            <v>44.12</v>
          </cell>
          <cell r="N13">
            <v>87.8</v>
          </cell>
        </row>
        <row r="14">
          <cell r="A14" t="str">
            <v>PVC40220</v>
          </cell>
          <cell r="B14" t="str">
            <v>PVC 07200</v>
          </cell>
          <cell r="C14" t="str">
            <v>PVC 07200  0800</v>
          </cell>
          <cell r="D14" t="str">
            <v>2 x 20 DWV SCH 40 PIPE</v>
          </cell>
          <cell r="E14">
            <v>111</v>
          </cell>
          <cell r="F14">
            <v>2220</v>
          </cell>
          <cell r="G14"/>
          <cell r="H14">
            <v>54.9</v>
          </cell>
          <cell r="I14">
            <v>56.86</v>
          </cell>
          <cell r="J14">
            <v>56.86</v>
          </cell>
          <cell r="K14">
            <v>56.86</v>
          </cell>
          <cell r="L14">
            <v>50</v>
          </cell>
          <cell r="M14">
            <v>44.12</v>
          </cell>
          <cell r="N14">
            <v>87.8</v>
          </cell>
        </row>
        <row r="15">
          <cell r="A15" t="str">
            <v>PVC40310</v>
          </cell>
          <cell r="B15" t="str">
            <v>PVC 07300</v>
          </cell>
          <cell r="C15" t="str">
            <v>PVC 07300  0600</v>
          </cell>
          <cell r="D15" t="str">
            <v>3 x 10 DWV SCH 40 PIPE</v>
          </cell>
          <cell r="E15">
            <v>113</v>
          </cell>
          <cell r="F15">
            <v>1130</v>
          </cell>
          <cell r="G15"/>
          <cell r="H15">
            <v>109.32</v>
          </cell>
          <cell r="I15">
            <v>113.23</v>
          </cell>
          <cell r="J15">
            <v>113.23</v>
          </cell>
          <cell r="K15">
            <v>113.23</v>
          </cell>
          <cell r="L15">
            <v>99.56</v>
          </cell>
          <cell r="M15">
            <v>90.2</v>
          </cell>
          <cell r="N15">
            <v>173.4</v>
          </cell>
        </row>
        <row r="16">
          <cell r="A16" t="str">
            <v>PVC40320</v>
          </cell>
          <cell r="B16" t="str">
            <v>PVC 07300</v>
          </cell>
          <cell r="C16" t="str">
            <v>PVC 07300  0800</v>
          </cell>
          <cell r="D16" t="str">
            <v>3 x 20 DWV SCH 40 PIPE</v>
          </cell>
          <cell r="E16">
            <v>50</v>
          </cell>
          <cell r="F16">
            <v>1000</v>
          </cell>
          <cell r="G16"/>
          <cell r="H16">
            <v>109.32</v>
          </cell>
          <cell r="I16">
            <v>113.23</v>
          </cell>
          <cell r="J16">
            <v>113.23</v>
          </cell>
          <cell r="K16">
            <v>113.23</v>
          </cell>
          <cell r="L16">
            <v>99.56</v>
          </cell>
          <cell r="M16">
            <v>90.2</v>
          </cell>
          <cell r="N16">
            <v>173.4</v>
          </cell>
        </row>
        <row r="17">
          <cell r="A17" t="str">
            <v>PVC40410</v>
          </cell>
          <cell r="B17" t="str">
            <v>PVC 07400</v>
          </cell>
          <cell r="C17" t="str">
            <v>PVC 07400  0600</v>
          </cell>
          <cell r="D17" t="str">
            <v>4 x 10 DWV SCH 40 PIPE</v>
          </cell>
          <cell r="E17">
            <v>67</v>
          </cell>
          <cell r="F17">
            <v>670</v>
          </cell>
          <cell r="G17"/>
          <cell r="H17">
            <v>148.33000000000001</v>
          </cell>
          <cell r="I17">
            <v>153.63</v>
          </cell>
          <cell r="J17">
            <v>153.63</v>
          </cell>
          <cell r="K17">
            <v>153.63</v>
          </cell>
          <cell r="L17">
            <v>135.09</v>
          </cell>
          <cell r="M17">
            <v>121.08</v>
          </cell>
          <cell r="N17">
            <v>235.5</v>
          </cell>
        </row>
        <row r="18">
          <cell r="A18" t="str">
            <v>PVC40420</v>
          </cell>
          <cell r="B18" t="str">
            <v>PVC 07400</v>
          </cell>
          <cell r="C18" t="str">
            <v>PVC 07400  0800</v>
          </cell>
          <cell r="D18" t="str">
            <v>4 x 20 DWV SCH 40 PIPE</v>
          </cell>
          <cell r="E18">
            <v>67</v>
          </cell>
          <cell r="F18">
            <v>1340</v>
          </cell>
          <cell r="G18"/>
          <cell r="H18">
            <v>148.33000000000001</v>
          </cell>
          <cell r="I18">
            <v>153.63</v>
          </cell>
          <cell r="J18">
            <v>153.63</v>
          </cell>
          <cell r="K18">
            <v>153.63</v>
          </cell>
          <cell r="L18">
            <v>135.09</v>
          </cell>
          <cell r="M18">
            <v>121.08</v>
          </cell>
          <cell r="N18">
            <v>235.5</v>
          </cell>
        </row>
        <row r="19">
          <cell r="A19" t="str">
            <v>PVC40610</v>
          </cell>
          <cell r="B19" t="str">
            <v>PVC 07600</v>
          </cell>
          <cell r="C19" t="str">
            <v>PVC 07600  0600</v>
          </cell>
          <cell r="D19" t="str">
            <v>6 x 10 DWV SCH 40 PIPE</v>
          </cell>
          <cell r="E19">
            <v>33</v>
          </cell>
          <cell r="F19">
            <v>330</v>
          </cell>
          <cell r="G19"/>
          <cell r="H19">
            <v>279.33</v>
          </cell>
          <cell r="I19">
            <v>289.3</v>
          </cell>
          <cell r="J19">
            <v>289.3</v>
          </cell>
          <cell r="K19">
            <v>289.3</v>
          </cell>
          <cell r="L19">
            <v>254.39</v>
          </cell>
          <cell r="M19">
            <v>228.92</v>
          </cell>
          <cell r="N19">
            <v>444.3</v>
          </cell>
        </row>
        <row r="20">
          <cell r="A20" t="str">
            <v>PVC40620</v>
          </cell>
          <cell r="B20" t="str">
            <v>PVC 07600</v>
          </cell>
          <cell r="C20" t="str">
            <v>PVC 07600  0800</v>
          </cell>
          <cell r="D20" t="str">
            <v>6 x 20 DWV SCH 40 PIPE</v>
          </cell>
          <cell r="E20">
            <v>33</v>
          </cell>
          <cell r="F20">
            <v>660</v>
          </cell>
          <cell r="G20"/>
          <cell r="H20">
            <v>279.33</v>
          </cell>
          <cell r="I20">
            <v>289.3</v>
          </cell>
          <cell r="J20">
            <v>289.3</v>
          </cell>
          <cell r="K20">
            <v>289.3</v>
          </cell>
          <cell r="L20">
            <v>254.39</v>
          </cell>
          <cell r="M20">
            <v>228.92</v>
          </cell>
          <cell r="N20">
            <v>444.3</v>
          </cell>
        </row>
        <row r="21">
          <cell r="A21" t="str">
            <v>PVC40820</v>
          </cell>
          <cell r="B21" t="str">
            <v>PVC 07800</v>
          </cell>
          <cell r="C21" t="str">
            <v>PVC 07800  0800</v>
          </cell>
          <cell r="D21" t="str">
            <v>8 x 20 DWV SCH 40 PIPE</v>
          </cell>
          <cell r="E21">
            <v>14</v>
          </cell>
          <cell r="F21">
            <v>280</v>
          </cell>
          <cell r="G21"/>
          <cell r="H21">
            <v>435.37</v>
          </cell>
          <cell r="I21">
            <v>450.92</v>
          </cell>
          <cell r="J21">
            <v>450.92</v>
          </cell>
          <cell r="K21">
            <v>450.92</v>
          </cell>
          <cell r="L21">
            <v>396.49</v>
          </cell>
          <cell r="M21">
            <v>355.89</v>
          </cell>
          <cell r="N21">
            <v>692.7</v>
          </cell>
        </row>
        <row r="22">
          <cell r="A22" t="str">
            <v>PVC401020</v>
          </cell>
          <cell r="B22" t="str">
            <v>PVC 07910</v>
          </cell>
          <cell r="C22" t="str">
            <v>PVC 07910  0600</v>
          </cell>
          <cell r="D22" t="str">
            <v>10 x 20 DWV SCH 40 PIPE</v>
          </cell>
          <cell r="E22">
            <v>11</v>
          </cell>
          <cell r="F22">
            <v>220</v>
          </cell>
          <cell r="G22"/>
          <cell r="H22">
            <v>613.55999999999995</v>
          </cell>
          <cell r="I22">
            <v>635.47</v>
          </cell>
          <cell r="J22">
            <v>635.47</v>
          </cell>
          <cell r="K22">
            <v>635.47</v>
          </cell>
          <cell r="L22">
            <v>558.78</v>
          </cell>
          <cell r="M22">
            <v>501.96</v>
          </cell>
          <cell r="N22">
            <v>976.4</v>
          </cell>
        </row>
        <row r="23">
          <cell r="A23" t="str">
            <v>PVC401220</v>
          </cell>
          <cell r="B23" t="str">
            <v>PVC 07912</v>
          </cell>
          <cell r="C23" t="str">
            <v>PVC 07912  0600</v>
          </cell>
          <cell r="D23" t="str">
            <v>12 x 20 DWV SCH 40 PIPE</v>
          </cell>
          <cell r="E23">
            <v>4</v>
          </cell>
          <cell r="F23">
            <v>80</v>
          </cell>
          <cell r="G23"/>
          <cell r="H23">
            <v>812.46</v>
          </cell>
          <cell r="I23">
            <v>841.48</v>
          </cell>
          <cell r="J23">
            <v>841.48</v>
          </cell>
          <cell r="K23">
            <v>841.48</v>
          </cell>
          <cell r="L23">
            <v>739.92</v>
          </cell>
          <cell r="M23">
            <v>665.69</v>
          </cell>
          <cell r="N23">
            <v>1293.4000000000001</v>
          </cell>
        </row>
        <row r="24">
          <cell r="A24"/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</row>
        <row r="25">
          <cell r="A25" t="str">
            <v>PVC40BE1/220</v>
          </cell>
          <cell r="B25" t="str">
            <v>PVC 04005B</v>
          </cell>
          <cell r="C25" t="str">
            <v>PVC 04005B 0800</v>
          </cell>
          <cell r="D25" t="str">
            <v>1/2 x 20 SCH 40 BELLED END PIPE</v>
          </cell>
          <cell r="E25">
            <v>450</v>
          </cell>
          <cell r="F25">
            <v>9000</v>
          </cell>
          <cell r="G25"/>
          <cell r="H25">
            <v>14.45</v>
          </cell>
          <cell r="I25">
            <v>14.96</v>
          </cell>
          <cell r="J25">
            <v>14.96</v>
          </cell>
          <cell r="K25">
            <v>14.96</v>
          </cell>
          <cell r="L25">
            <v>13.16</v>
          </cell>
          <cell r="M25">
            <v>12.26</v>
          </cell>
          <cell r="N25">
            <v>22.5</v>
          </cell>
        </row>
        <row r="26">
          <cell r="A26" t="str">
            <v>PVC40BE3/410</v>
          </cell>
          <cell r="B26" t="str">
            <v>PVC 04007B</v>
          </cell>
          <cell r="C26" t="str">
            <v>PVC 04007B 0600</v>
          </cell>
          <cell r="D26" t="str">
            <v>3/4 x 10 SCH 40 BELLED END PIPE</v>
          </cell>
          <cell r="E26">
            <v>350</v>
          </cell>
          <cell r="F26">
            <v>3500</v>
          </cell>
          <cell r="G26"/>
          <cell r="H26">
            <v>17.82</v>
          </cell>
          <cell r="I26">
            <v>18.46</v>
          </cell>
          <cell r="J26">
            <v>18.46</v>
          </cell>
          <cell r="K26">
            <v>18.46</v>
          </cell>
          <cell r="L26">
            <v>16.23</v>
          </cell>
          <cell r="M26">
            <v>14.37</v>
          </cell>
          <cell r="N26">
            <v>27.8</v>
          </cell>
        </row>
        <row r="27">
          <cell r="A27" t="str">
            <v>PVC40BE3/420</v>
          </cell>
          <cell r="B27" t="str">
            <v>PVC 04007B</v>
          </cell>
          <cell r="C27" t="str">
            <v>PVC 04007B 0800</v>
          </cell>
          <cell r="D27" t="str">
            <v>3/4 x 20 SCH 40 BELLED END PIPE</v>
          </cell>
          <cell r="E27">
            <v>350</v>
          </cell>
          <cell r="F27">
            <v>7000</v>
          </cell>
          <cell r="G27"/>
          <cell r="H27">
            <v>17.82</v>
          </cell>
          <cell r="I27">
            <v>18.46</v>
          </cell>
          <cell r="J27">
            <v>18.46</v>
          </cell>
          <cell r="K27">
            <v>18.46</v>
          </cell>
          <cell r="L27">
            <v>16.23</v>
          </cell>
          <cell r="M27">
            <v>14.37</v>
          </cell>
          <cell r="N27">
            <v>27.8</v>
          </cell>
        </row>
        <row r="28">
          <cell r="A28" t="str">
            <v>PVC40BE120</v>
          </cell>
          <cell r="B28" t="str">
            <v>PVC 04010B</v>
          </cell>
          <cell r="C28" t="str">
            <v>PVC 04010B 0800</v>
          </cell>
          <cell r="D28" t="str">
            <v>1 x 20 SCH 40 BELLED END PIPE</v>
          </cell>
          <cell r="E28">
            <v>300</v>
          </cell>
          <cell r="F28">
            <v>6000</v>
          </cell>
          <cell r="G28"/>
          <cell r="H28">
            <v>27.45</v>
          </cell>
          <cell r="I28">
            <v>28.43</v>
          </cell>
          <cell r="J28">
            <v>28.43</v>
          </cell>
          <cell r="K28">
            <v>28.43</v>
          </cell>
          <cell r="L28">
            <v>25</v>
          </cell>
          <cell r="M28">
            <v>22.55</v>
          </cell>
          <cell r="N28">
            <v>43.9</v>
          </cell>
        </row>
        <row r="29">
          <cell r="A29" t="str">
            <v>PVC40BE11/420</v>
          </cell>
          <cell r="B29" t="str">
            <v>PVC 04012B</v>
          </cell>
          <cell r="C29" t="str">
            <v>PVC 04012B 0800</v>
          </cell>
          <cell r="D29" t="str">
            <v>1 1/4 x 20 SCH 40 BELLED END PIPE</v>
          </cell>
          <cell r="E29">
            <v>200</v>
          </cell>
          <cell r="F29">
            <v>4000</v>
          </cell>
          <cell r="G29"/>
          <cell r="H29">
            <v>34.68</v>
          </cell>
          <cell r="I29">
            <v>35.909999999999997</v>
          </cell>
          <cell r="J29">
            <v>35.909999999999997</v>
          </cell>
          <cell r="K29">
            <v>35.909999999999997</v>
          </cell>
          <cell r="L29">
            <v>31.58</v>
          </cell>
          <cell r="M29">
            <v>28.92</v>
          </cell>
          <cell r="N29">
            <v>55.7</v>
          </cell>
        </row>
        <row r="30">
          <cell r="A30" t="str">
            <v>PVC40BE11/220</v>
          </cell>
          <cell r="B30" t="str">
            <v>PVC 04015B</v>
          </cell>
          <cell r="C30" t="str">
            <v>PVC 04015B 0800</v>
          </cell>
          <cell r="D30" t="str">
            <v>1 1/2 x 20 SCH 40 BELLED END PIPE</v>
          </cell>
          <cell r="E30">
            <v>165</v>
          </cell>
          <cell r="F30">
            <v>3300</v>
          </cell>
          <cell r="G30"/>
          <cell r="H30">
            <v>43.34</v>
          </cell>
          <cell r="I30">
            <v>44.89</v>
          </cell>
          <cell r="J30">
            <v>44.89</v>
          </cell>
          <cell r="K30">
            <v>44.89</v>
          </cell>
          <cell r="L30">
            <v>39.47</v>
          </cell>
          <cell r="M30">
            <v>35.29</v>
          </cell>
          <cell r="N30">
            <v>68.5</v>
          </cell>
        </row>
        <row r="31">
          <cell r="A31" t="str">
            <v>PVC40BE220</v>
          </cell>
          <cell r="B31" t="str">
            <v>PVC 04020B</v>
          </cell>
          <cell r="C31" t="str">
            <v>PVC 04020B 0800</v>
          </cell>
          <cell r="D31" t="str">
            <v>2 x 20 SCH 40 BELLED END PIPE</v>
          </cell>
          <cell r="E31">
            <v>111</v>
          </cell>
          <cell r="F31">
            <v>2220</v>
          </cell>
          <cell r="G31"/>
          <cell r="H31">
            <v>56.35</v>
          </cell>
          <cell r="I31">
            <v>58.36</v>
          </cell>
          <cell r="J31">
            <v>58.36</v>
          </cell>
          <cell r="K31">
            <v>58.36</v>
          </cell>
          <cell r="L31">
            <v>51.32</v>
          </cell>
          <cell r="M31">
            <v>47.06</v>
          </cell>
          <cell r="N31">
            <v>89.9</v>
          </cell>
        </row>
        <row r="32">
          <cell r="A32" t="str">
            <v>PVC40BE21/220</v>
          </cell>
          <cell r="B32" t="str">
            <v>PVC 04025B</v>
          </cell>
          <cell r="C32" t="str">
            <v>PVC 04025B 0800</v>
          </cell>
          <cell r="D32" t="str">
            <v>2 1/2 x 20 SCH 40 BELLED END PIPE</v>
          </cell>
          <cell r="E32">
            <v>73</v>
          </cell>
          <cell r="F32">
            <v>1460</v>
          </cell>
          <cell r="G32"/>
          <cell r="H32">
            <v>96.32</v>
          </cell>
          <cell r="I32">
            <v>99.76</v>
          </cell>
          <cell r="J32">
            <v>99.76</v>
          </cell>
          <cell r="K32">
            <v>99.76</v>
          </cell>
          <cell r="L32">
            <v>87.72</v>
          </cell>
          <cell r="M32">
            <v>78.430000000000007</v>
          </cell>
          <cell r="N32">
            <v>153.1</v>
          </cell>
        </row>
        <row r="33">
          <cell r="A33" t="str">
            <v>PVC40BE320</v>
          </cell>
          <cell r="B33" t="str">
            <v>PVC 04030B</v>
          </cell>
          <cell r="C33" t="str">
            <v>PVC 04030B 0600</v>
          </cell>
          <cell r="D33" t="str">
            <v>3 x 20 SCH 40 BELLED END PIPE</v>
          </cell>
          <cell r="E33">
            <v>50</v>
          </cell>
          <cell r="F33">
            <v>1000</v>
          </cell>
          <cell r="G33"/>
          <cell r="H33">
            <v>115.1</v>
          </cell>
          <cell r="I33">
            <v>119.21</v>
          </cell>
          <cell r="J33">
            <v>119.21</v>
          </cell>
          <cell r="K33">
            <v>119.21</v>
          </cell>
          <cell r="L33">
            <v>104.83</v>
          </cell>
          <cell r="M33">
            <v>95.1</v>
          </cell>
          <cell r="N33">
            <v>183.1</v>
          </cell>
        </row>
        <row r="34">
          <cell r="A34" t="str">
            <v>PVC40BE410</v>
          </cell>
          <cell r="B34" t="str">
            <v>PVC 07400B</v>
          </cell>
          <cell r="C34" t="str">
            <v>PVC 07400B 0600</v>
          </cell>
          <cell r="D34" t="str">
            <v>4 x 10 DWV SCH 40 PIPE BELLED END</v>
          </cell>
          <cell r="E34">
            <v>67</v>
          </cell>
          <cell r="F34">
            <v>670</v>
          </cell>
          <cell r="G34"/>
          <cell r="H34">
            <v>156.04</v>
          </cell>
          <cell r="I34">
            <v>161.61000000000001</v>
          </cell>
          <cell r="J34">
            <v>161.61000000000001</v>
          </cell>
          <cell r="K34">
            <v>161.61000000000001</v>
          </cell>
          <cell r="L34">
            <v>142.11000000000001</v>
          </cell>
          <cell r="M34">
            <v>127.94</v>
          </cell>
          <cell r="N34">
            <v>248.4</v>
          </cell>
        </row>
        <row r="35">
          <cell r="A35" t="str">
            <v>PVC40BE610</v>
          </cell>
          <cell r="B35" t="str">
            <v>PVC 07600B</v>
          </cell>
          <cell r="C35" t="str">
            <v>PVC 07600B 0600</v>
          </cell>
          <cell r="D35" t="str">
            <v>6 x 10 DWV SCH 40 PIPE BELLED END</v>
          </cell>
          <cell r="E35">
            <v>33</v>
          </cell>
          <cell r="F35">
            <v>330</v>
          </cell>
          <cell r="G35"/>
          <cell r="H35">
            <v>292.81</v>
          </cell>
          <cell r="I35">
            <v>303.27</v>
          </cell>
          <cell r="J35">
            <v>303.27</v>
          </cell>
          <cell r="K35">
            <v>303.27</v>
          </cell>
          <cell r="L35">
            <v>266.67</v>
          </cell>
          <cell r="M35">
            <v>239.71</v>
          </cell>
          <cell r="N35">
            <v>465.7</v>
          </cell>
        </row>
        <row r="36">
          <cell r="A36" t="str">
            <v>PVC40BE1020</v>
          </cell>
          <cell r="B36" t="str">
            <v>PVC 07910B</v>
          </cell>
          <cell r="C36" t="str">
            <v>PVC 07910B 0600</v>
          </cell>
          <cell r="D36" t="str">
            <v>10 x 20 DWV SCH 40 PIPE BELLED END</v>
          </cell>
          <cell r="E36">
            <v>8</v>
          </cell>
          <cell r="F36">
            <v>160</v>
          </cell>
          <cell r="G36"/>
          <cell r="H36">
            <v>643.9</v>
          </cell>
          <cell r="I36">
            <v>666.9</v>
          </cell>
          <cell r="J36">
            <v>666.9</v>
          </cell>
          <cell r="K36">
            <v>666.9</v>
          </cell>
          <cell r="L36">
            <v>586.41</v>
          </cell>
          <cell r="M36">
            <v>527.46</v>
          </cell>
          <cell r="N36">
            <v>1024.5999999999999</v>
          </cell>
        </row>
        <row r="37">
          <cell r="A37" t="str">
            <v>PVC40BE1220</v>
          </cell>
          <cell r="B37" t="str">
            <v>PVC 07912B</v>
          </cell>
          <cell r="C37" t="str">
            <v>PVC 07912B 0600</v>
          </cell>
          <cell r="D37" t="str">
            <v>12 x 20 DWV SCH 40 PIPE BELLED END</v>
          </cell>
          <cell r="E37">
            <v>4</v>
          </cell>
          <cell r="F37">
            <v>80</v>
          </cell>
          <cell r="G37"/>
          <cell r="H37">
            <v>855.32</v>
          </cell>
          <cell r="I37">
            <v>885.87</v>
          </cell>
          <cell r="J37">
            <v>885.87</v>
          </cell>
          <cell r="K37">
            <v>885.87</v>
          </cell>
          <cell r="L37">
            <v>778.95</v>
          </cell>
          <cell r="M37">
            <v>700.5</v>
          </cell>
          <cell r="N37">
            <v>1360.8</v>
          </cell>
        </row>
        <row r="38">
          <cell r="A38" t="str">
            <v>PVC40BE1620</v>
          </cell>
          <cell r="B38" t="str">
            <v>PVC 07916B</v>
          </cell>
          <cell r="C38" t="str">
            <v>PVC 07916B 0600</v>
          </cell>
          <cell r="D38" t="str">
            <v>16 x 20 DWV SCH 40 PIPE BELLED END</v>
          </cell>
          <cell r="E38">
            <v>3</v>
          </cell>
          <cell r="F38">
            <v>60</v>
          </cell>
          <cell r="G38"/>
          <cell r="H38">
            <v>1661.04</v>
          </cell>
          <cell r="I38">
            <v>1720.36</v>
          </cell>
          <cell r="J38">
            <v>1720.36</v>
          </cell>
          <cell r="K38">
            <v>1720.36</v>
          </cell>
          <cell r="L38">
            <v>1512.73</v>
          </cell>
          <cell r="M38">
            <v>1360.8</v>
          </cell>
          <cell r="N38">
            <v>2643.5</v>
          </cell>
        </row>
        <row r="39">
          <cell r="A39" t="str">
            <v>PVC40BE420</v>
          </cell>
          <cell r="B39" t="str">
            <v>PVC 09400B</v>
          </cell>
          <cell r="C39" t="str">
            <v>PVC 09400B 0600</v>
          </cell>
          <cell r="D39" t="str">
            <v>4 x 20 SCH 40 WELL CASING PIPE BE</v>
          </cell>
          <cell r="E39">
            <v>67</v>
          </cell>
          <cell r="F39">
            <v>1340</v>
          </cell>
          <cell r="G39"/>
          <cell r="H39">
            <v>156.04</v>
          </cell>
          <cell r="I39">
            <v>161.61000000000001</v>
          </cell>
          <cell r="J39">
            <v>161.61000000000001</v>
          </cell>
          <cell r="K39">
            <v>161.61000000000001</v>
          </cell>
          <cell r="L39">
            <v>142.11000000000001</v>
          </cell>
          <cell r="M39">
            <v>127.94</v>
          </cell>
          <cell r="N39">
            <v>248.4</v>
          </cell>
        </row>
        <row r="40">
          <cell r="A40" t="str">
            <v>PVC40BE620</v>
          </cell>
          <cell r="B40" t="str">
            <v>PVC 09600B</v>
          </cell>
          <cell r="C40" t="str">
            <v>PVC 09600B 0600</v>
          </cell>
          <cell r="D40" t="str">
            <v>6 x 20 SCH 40 WELL CASING PIPE BE</v>
          </cell>
          <cell r="E40">
            <v>33</v>
          </cell>
          <cell r="F40">
            <v>660</v>
          </cell>
          <cell r="G40"/>
          <cell r="H40">
            <v>292.81</v>
          </cell>
          <cell r="I40">
            <v>303.27</v>
          </cell>
          <cell r="J40">
            <v>303.27</v>
          </cell>
          <cell r="K40">
            <v>303.27</v>
          </cell>
          <cell r="L40">
            <v>266.67</v>
          </cell>
          <cell r="M40">
            <v>239.71</v>
          </cell>
          <cell r="N40">
            <v>465.7</v>
          </cell>
        </row>
        <row r="41">
          <cell r="A41" t="str">
            <v>PVC40BE820</v>
          </cell>
          <cell r="B41" t="str">
            <v>PVC 09800B</v>
          </cell>
          <cell r="C41" t="str">
            <v>PVC 09800B 0600</v>
          </cell>
          <cell r="D41" t="str">
            <v>8 x 20 SCH 40 WELL CASING PIPE BE</v>
          </cell>
          <cell r="E41">
            <v>14</v>
          </cell>
          <cell r="F41">
            <v>280</v>
          </cell>
          <cell r="G41"/>
          <cell r="H41">
            <v>458</v>
          </cell>
          <cell r="I41">
            <v>474.36</v>
          </cell>
          <cell r="J41">
            <v>474.36</v>
          </cell>
          <cell r="K41">
            <v>474.36</v>
          </cell>
          <cell r="L41">
            <v>417.11</v>
          </cell>
          <cell r="M41">
            <v>375.49</v>
          </cell>
          <cell r="N41">
            <v>729.1</v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</row>
        <row r="43">
          <cell r="A43" t="str">
            <v>PVCFOAM11/210</v>
          </cell>
          <cell r="B43" t="str">
            <v>PVC 04112</v>
          </cell>
          <cell r="C43" t="str">
            <v>PVC 04112  0600</v>
          </cell>
          <cell r="D43" t="str">
            <v>1 1/2 x 10 DWV SCH 40 FOAM CORE PIPE</v>
          </cell>
          <cell r="E43">
            <v>165</v>
          </cell>
          <cell r="F43">
            <v>1650</v>
          </cell>
          <cell r="G43"/>
          <cell r="H43">
            <v>31.3</v>
          </cell>
          <cell r="I43">
            <v>32.42</v>
          </cell>
          <cell r="J43">
            <v>32.42</v>
          </cell>
          <cell r="K43">
            <v>32.42</v>
          </cell>
          <cell r="L43">
            <v>28.51</v>
          </cell>
          <cell r="M43">
            <v>25.49</v>
          </cell>
          <cell r="N43">
            <v>50.3</v>
          </cell>
        </row>
        <row r="44">
          <cell r="A44" t="str">
            <v>PVCFOAM11/220</v>
          </cell>
          <cell r="B44" t="str">
            <v>PVC 04112</v>
          </cell>
          <cell r="C44" t="str">
            <v>PVC 04112  0800</v>
          </cell>
          <cell r="D44" t="str">
            <v>1 1/2 x 20 DWV SCH 40 FOAM CORE PIPE</v>
          </cell>
          <cell r="E44">
            <v>165</v>
          </cell>
          <cell r="F44">
            <v>3300</v>
          </cell>
          <cell r="G44"/>
          <cell r="H44">
            <v>31.3</v>
          </cell>
          <cell r="I44">
            <v>32.42</v>
          </cell>
          <cell r="J44">
            <v>32.42</v>
          </cell>
          <cell r="K44">
            <v>32.42</v>
          </cell>
          <cell r="L44">
            <v>28.51</v>
          </cell>
          <cell r="M44">
            <v>25.49</v>
          </cell>
          <cell r="N44">
            <v>50.3</v>
          </cell>
        </row>
        <row r="45">
          <cell r="A45" t="str">
            <v>PVCFOAM210</v>
          </cell>
          <cell r="B45" t="str">
            <v>PVC 04200</v>
          </cell>
          <cell r="C45" t="str">
            <v>PVC 04200  0600</v>
          </cell>
          <cell r="D45" t="str">
            <v>2 x 10 DWV SCH 40 FOAM CORE PIPE</v>
          </cell>
          <cell r="E45">
            <v>111</v>
          </cell>
          <cell r="F45">
            <v>1110</v>
          </cell>
          <cell r="G45"/>
          <cell r="H45">
            <v>41.42</v>
          </cell>
          <cell r="I45">
            <v>42.9</v>
          </cell>
          <cell r="J45">
            <v>42.9</v>
          </cell>
          <cell r="K45">
            <v>42.9</v>
          </cell>
          <cell r="L45">
            <v>37.72</v>
          </cell>
          <cell r="M45">
            <v>34.31</v>
          </cell>
          <cell r="N45">
            <v>66.400000000000006</v>
          </cell>
        </row>
        <row r="46">
          <cell r="A46" t="str">
            <v>PVCFOAM220</v>
          </cell>
          <cell r="B46" t="str">
            <v>PVC 04200</v>
          </cell>
          <cell r="C46" t="str">
            <v>PVC 04200  0800</v>
          </cell>
          <cell r="D46" t="str">
            <v>2 x 20 DWV SCH 40 FOAM CORE PIPE</v>
          </cell>
          <cell r="E46">
            <v>111</v>
          </cell>
          <cell r="F46">
            <v>2220</v>
          </cell>
          <cell r="G46"/>
          <cell r="H46">
            <v>41.42</v>
          </cell>
          <cell r="I46">
            <v>42.9</v>
          </cell>
          <cell r="J46">
            <v>42.9</v>
          </cell>
          <cell r="K46">
            <v>42.9</v>
          </cell>
          <cell r="L46">
            <v>37.72</v>
          </cell>
          <cell r="M46">
            <v>34.31</v>
          </cell>
          <cell r="N46">
            <v>66.400000000000006</v>
          </cell>
        </row>
        <row r="47">
          <cell r="A47" t="str">
            <v>PVCFOAM310</v>
          </cell>
          <cell r="B47" t="str">
            <v>PVC 04300</v>
          </cell>
          <cell r="C47" t="str">
            <v>PVC 04300  0600</v>
          </cell>
          <cell r="D47" t="str">
            <v>3 x 10 DWV SCH 40 FOAM CORE PIPE</v>
          </cell>
          <cell r="E47">
            <v>113</v>
          </cell>
          <cell r="F47">
            <v>1130</v>
          </cell>
          <cell r="G47"/>
          <cell r="H47">
            <v>78.5</v>
          </cell>
          <cell r="I47">
            <v>81.3</v>
          </cell>
          <cell r="J47">
            <v>81.3</v>
          </cell>
          <cell r="K47">
            <v>81.3</v>
          </cell>
          <cell r="L47">
            <v>71.489999999999995</v>
          </cell>
          <cell r="M47">
            <v>64.22</v>
          </cell>
          <cell r="N47">
            <v>125.3</v>
          </cell>
        </row>
        <row r="48">
          <cell r="A48" t="str">
            <v>PVCFOAM320</v>
          </cell>
          <cell r="B48" t="str">
            <v>PVC 04300</v>
          </cell>
          <cell r="C48" t="str">
            <v>PVC 04300  0800</v>
          </cell>
          <cell r="D48" t="str">
            <v>3 x 20 DWV SCH 40 FOAM CORE PIPE</v>
          </cell>
          <cell r="E48">
            <v>50</v>
          </cell>
          <cell r="F48">
            <v>1000</v>
          </cell>
          <cell r="G48"/>
          <cell r="H48">
            <v>78.5</v>
          </cell>
          <cell r="I48">
            <v>81.3</v>
          </cell>
          <cell r="J48">
            <v>81.3</v>
          </cell>
          <cell r="K48">
            <v>81.3</v>
          </cell>
          <cell r="L48">
            <v>71.489999999999995</v>
          </cell>
          <cell r="M48">
            <v>64.22</v>
          </cell>
          <cell r="N48">
            <v>125.3</v>
          </cell>
        </row>
        <row r="49">
          <cell r="A49" t="str">
            <v>PVCFOAM410</v>
          </cell>
          <cell r="B49" t="str">
            <v>PVC 04400</v>
          </cell>
          <cell r="C49" t="str">
            <v>PVC 04400  0600</v>
          </cell>
          <cell r="D49" t="str">
            <v>4 x 10 DWV SCH 40 FOAM CORE PIPE</v>
          </cell>
          <cell r="E49">
            <v>67</v>
          </cell>
          <cell r="F49">
            <v>670</v>
          </cell>
          <cell r="G49"/>
          <cell r="H49">
            <v>113.66</v>
          </cell>
          <cell r="I49">
            <v>117.72</v>
          </cell>
          <cell r="J49">
            <v>117.72</v>
          </cell>
          <cell r="K49">
            <v>117.72</v>
          </cell>
          <cell r="L49">
            <v>103.51</v>
          </cell>
          <cell r="M49">
            <v>92.65</v>
          </cell>
          <cell r="N49">
            <v>180.9</v>
          </cell>
        </row>
        <row r="50">
          <cell r="A50" t="str">
            <v>PVCFOAM420</v>
          </cell>
          <cell r="B50" t="str">
            <v>PVC 04400</v>
          </cell>
          <cell r="C50" t="str">
            <v>PVC 04400  0800</v>
          </cell>
          <cell r="D50" t="str">
            <v>4 x 20 DWV SCH 40 FOAM CORE PIPE</v>
          </cell>
          <cell r="E50">
            <v>67</v>
          </cell>
          <cell r="F50">
            <v>1340</v>
          </cell>
          <cell r="G50"/>
          <cell r="H50">
            <v>113.66</v>
          </cell>
          <cell r="I50">
            <v>117.72</v>
          </cell>
          <cell r="J50">
            <v>117.72</v>
          </cell>
          <cell r="K50">
            <v>117.72</v>
          </cell>
          <cell r="L50">
            <v>103.51</v>
          </cell>
          <cell r="M50">
            <v>92.65</v>
          </cell>
          <cell r="N50">
            <v>180.9</v>
          </cell>
        </row>
        <row r="51">
          <cell r="A51" t="str">
            <v>PVCFOAM610</v>
          </cell>
          <cell r="B51" t="str">
            <v>PVC 04600</v>
          </cell>
          <cell r="C51" t="str">
            <v>PVC 04600  0600</v>
          </cell>
          <cell r="D51" t="str">
            <v>6 x 10 DWV SCH 40 FOAM CORE PIPE</v>
          </cell>
          <cell r="E51">
            <v>33</v>
          </cell>
          <cell r="F51">
            <v>330</v>
          </cell>
          <cell r="G51"/>
          <cell r="H51">
            <v>210.46</v>
          </cell>
          <cell r="I51">
            <v>217.98</v>
          </cell>
          <cell r="J51">
            <v>217.98</v>
          </cell>
          <cell r="K51">
            <v>217.98</v>
          </cell>
          <cell r="L51">
            <v>191.67</v>
          </cell>
          <cell r="M51">
            <v>172.55</v>
          </cell>
          <cell r="N51">
            <v>335.1</v>
          </cell>
        </row>
        <row r="52">
          <cell r="A52" t="str">
            <v>PVCFOAM620</v>
          </cell>
          <cell r="B52" t="str">
            <v>PVC 04600</v>
          </cell>
          <cell r="C52" t="str">
            <v>PVC 04600  0800</v>
          </cell>
          <cell r="D52" t="str">
            <v>6 x 20 DWV SCH 40 FOAM CORE PIPE</v>
          </cell>
          <cell r="E52">
            <v>33</v>
          </cell>
          <cell r="F52">
            <v>660</v>
          </cell>
          <cell r="G52"/>
          <cell r="H52">
            <v>210.46</v>
          </cell>
          <cell r="I52">
            <v>217.98</v>
          </cell>
          <cell r="J52">
            <v>217.98</v>
          </cell>
          <cell r="K52">
            <v>217.98</v>
          </cell>
          <cell r="L52">
            <v>191.67</v>
          </cell>
          <cell r="M52">
            <v>172.55</v>
          </cell>
          <cell r="N52">
            <v>335.1</v>
          </cell>
        </row>
        <row r="53">
          <cell r="A53" t="str">
            <v>PVCFOAM820</v>
          </cell>
          <cell r="B53" t="str">
            <v>PVC 04800</v>
          </cell>
          <cell r="C53" t="str">
            <v>PVC 04800  0800</v>
          </cell>
          <cell r="D53" t="str">
            <v>8 x 20 DWV SCH 40 FOAM CORE PIPE</v>
          </cell>
          <cell r="E53">
            <v>14</v>
          </cell>
          <cell r="F53">
            <v>280</v>
          </cell>
          <cell r="G53"/>
          <cell r="H53">
            <v>320.26</v>
          </cell>
          <cell r="I53">
            <v>331.7</v>
          </cell>
          <cell r="J53">
            <v>331.7</v>
          </cell>
          <cell r="K53">
            <v>331.7</v>
          </cell>
          <cell r="L53">
            <v>291.67</v>
          </cell>
          <cell r="M53">
            <v>262.26</v>
          </cell>
          <cell r="N53">
            <v>509.6</v>
          </cell>
        </row>
        <row r="54">
          <cell r="A54" t="str">
            <v>PVCFOAMBE410</v>
          </cell>
          <cell r="B54" t="str">
            <v>PVC 04400B</v>
          </cell>
          <cell r="C54" t="str">
            <v>PVC 04400B 0600</v>
          </cell>
          <cell r="D54" t="str">
            <v>4 x 20 DWV SCH40 FOAM CORE PIPE BELL END</v>
          </cell>
          <cell r="E54">
            <v>67</v>
          </cell>
          <cell r="F54">
            <v>670</v>
          </cell>
          <cell r="G54"/>
          <cell r="H54">
            <v>127.14</v>
          </cell>
          <cell r="I54">
            <v>131.68</v>
          </cell>
          <cell r="J54">
            <v>131.68</v>
          </cell>
          <cell r="K54">
            <v>131.68</v>
          </cell>
          <cell r="L54">
            <v>115.79</v>
          </cell>
          <cell r="M54">
            <v>109.31</v>
          </cell>
          <cell r="N54">
            <v>202.4</v>
          </cell>
        </row>
        <row r="55">
          <cell r="A55" t="str">
            <v>PVCFOAMBE420</v>
          </cell>
          <cell r="B55" t="str">
            <v>PVC 04400B</v>
          </cell>
          <cell r="C55" t="str">
            <v>PVC 04400B 0800</v>
          </cell>
          <cell r="D55" t="str">
            <v>4 x 20 DWV SCH40 FOAM CORE PIPE BELL END</v>
          </cell>
          <cell r="E55">
            <v>67</v>
          </cell>
          <cell r="F55">
            <v>1340</v>
          </cell>
          <cell r="G55"/>
          <cell r="H55">
            <v>127.14</v>
          </cell>
          <cell r="I55">
            <v>131.68</v>
          </cell>
          <cell r="J55">
            <v>131.68</v>
          </cell>
          <cell r="K55">
            <v>131.68</v>
          </cell>
          <cell r="L55">
            <v>115.79</v>
          </cell>
          <cell r="M55">
            <v>109.31</v>
          </cell>
          <cell r="N55">
            <v>202.4</v>
          </cell>
        </row>
        <row r="56">
          <cell r="A56"/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</row>
        <row r="57">
          <cell r="A57" t="str">
            <v>PVCSDR213/410</v>
          </cell>
          <cell r="B57" t="str">
            <v>PVC 20007</v>
          </cell>
          <cell r="C57" t="str">
            <v>PVC 20007  0600</v>
          </cell>
          <cell r="D57" t="str">
            <v>3/4 x 10 PR 200 PIPE PLAIN END</v>
          </cell>
          <cell r="E57">
            <v>350</v>
          </cell>
          <cell r="F57">
            <v>3500</v>
          </cell>
          <cell r="G57"/>
          <cell r="H57">
            <v>14.45</v>
          </cell>
          <cell r="I57">
            <v>14.45</v>
          </cell>
          <cell r="J57">
            <v>14.45</v>
          </cell>
          <cell r="K57">
            <v>14.45</v>
          </cell>
          <cell r="L57">
            <v>14.45</v>
          </cell>
          <cell r="M57">
            <v>14.45</v>
          </cell>
          <cell r="N57">
            <v>31</v>
          </cell>
        </row>
        <row r="58">
          <cell r="A58" t="str">
            <v>PVCSDR21BE3/420</v>
          </cell>
          <cell r="B58" t="str">
            <v>PVC 20007B</v>
          </cell>
          <cell r="C58" t="str">
            <v>PVC 20007B 0600</v>
          </cell>
          <cell r="D58" t="str">
            <v>3/4 x 20 PR 200 PIPE BELLED END</v>
          </cell>
          <cell r="E58">
            <v>350</v>
          </cell>
          <cell r="F58">
            <v>7000</v>
          </cell>
          <cell r="G58"/>
          <cell r="H58">
            <v>14.45</v>
          </cell>
          <cell r="I58">
            <v>14.45</v>
          </cell>
          <cell r="J58">
            <v>14.45</v>
          </cell>
          <cell r="K58">
            <v>14.45</v>
          </cell>
          <cell r="L58">
            <v>14.45</v>
          </cell>
          <cell r="M58">
            <v>14.45</v>
          </cell>
          <cell r="N58">
            <v>31</v>
          </cell>
        </row>
        <row r="59">
          <cell r="A59" t="str">
            <v>PVCSDR21BE120</v>
          </cell>
          <cell r="B59" t="str">
            <v>PVC 20010B</v>
          </cell>
          <cell r="C59" t="str">
            <v>PVC 20010B 0600</v>
          </cell>
          <cell r="D59" t="str">
            <v>1 x 20 PR 200 PIPE BELLED END</v>
          </cell>
          <cell r="E59">
            <v>300</v>
          </cell>
          <cell r="F59">
            <v>6000</v>
          </cell>
          <cell r="G59"/>
          <cell r="H59">
            <v>25.52</v>
          </cell>
          <cell r="I59">
            <v>26.44</v>
          </cell>
          <cell r="J59">
            <v>26.44</v>
          </cell>
          <cell r="K59">
            <v>26.44</v>
          </cell>
          <cell r="L59">
            <v>23.25</v>
          </cell>
          <cell r="M59">
            <v>22.06</v>
          </cell>
          <cell r="N59">
            <v>40.700000000000003</v>
          </cell>
        </row>
        <row r="60">
          <cell r="A60" t="str">
            <v>PVCSDR21BE11/420</v>
          </cell>
          <cell r="B60" t="str">
            <v>PVC 20012B</v>
          </cell>
          <cell r="C60" t="str">
            <v>PVC 20012B 0600</v>
          </cell>
          <cell r="D60" t="str">
            <v>1 1/4 x 20 PR 200 PIPE BELLED END</v>
          </cell>
          <cell r="E60">
            <v>200</v>
          </cell>
          <cell r="F60">
            <v>4000</v>
          </cell>
          <cell r="G60"/>
          <cell r="H60">
            <v>33.71</v>
          </cell>
          <cell r="I60">
            <v>34.92</v>
          </cell>
          <cell r="J60">
            <v>34.92</v>
          </cell>
          <cell r="K60">
            <v>34.92</v>
          </cell>
          <cell r="L60">
            <v>30.7</v>
          </cell>
          <cell r="M60">
            <v>29.9</v>
          </cell>
          <cell r="N60">
            <v>53.5</v>
          </cell>
        </row>
        <row r="61">
          <cell r="A61" t="str">
            <v>PVCSDR21BE11/220</v>
          </cell>
          <cell r="B61" t="str">
            <v>PVC 20015B</v>
          </cell>
          <cell r="C61" t="str">
            <v>PVC 20015B 0600</v>
          </cell>
          <cell r="D61" t="str">
            <v>1 1/2 x 20 PR 200 PIPE BELLED END</v>
          </cell>
          <cell r="E61">
            <v>165</v>
          </cell>
          <cell r="F61">
            <v>3300</v>
          </cell>
          <cell r="G61"/>
          <cell r="H61">
            <v>39.01</v>
          </cell>
          <cell r="I61">
            <v>40.4</v>
          </cell>
          <cell r="J61">
            <v>40.4</v>
          </cell>
          <cell r="K61">
            <v>40.4</v>
          </cell>
          <cell r="L61">
            <v>35.53</v>
          </cell>
          <cell r="M61">
            <v>32.840000000000003</v>
          </cell>
          <cell r="N61">
            <v>62.1</v>
          </cell>
        </row>
        <row r="62">
          <cell r="A62" t="str">
            <v>PVCSDR21BE220</v>
          </cell>
          <cell r="B62" t="str">
            <v>PVC 20020B</v>
          </cell>
          <cell r="C62" t="str">
            <v>PVC 20020B 0600</v>
          </cell>
          <cell r="D62" t="str">
            <v>2 x 20 PR 200 PIPE BELLED END</v>
          </cell>
          <cell r="E62">
            <v>111</v>
          </cell>
          <cell r="F62">
            <v>2220</v>
          </cell>
          <cell r="G62"/>
          <cell r="H62">
            <v>56.35</v>
          </cell>
          <cell r="I62">
            <v>58.36</v>
          </cell>
          <cell r="J62">
            <v>58.36</v>
          </cell>
          <cell r="K62">
            <v>58.36</v>
          </cell>
          <cell r="L62">
            <v>51.32</v>
          </cell>
          <cell r="M62">
            <v>49.02</v>
          </cell>
          <cell r="N62">
            <v>89.9</v>
          </cell>
        </row>
        <row r="63">
          <cell r="A63"/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64">
          <cell r="A64" t="str">
            <v>PVCSDS310</v>
          </cell>
          <cell r="B64" t="str">
            <v>PVC 30030</v>
          </cell>
          <cell r="C64" t="str">
            <v>PVC 30030  0600</v>
          </cell>
          <cell r="D64" t="str">
            <v>3 x 10 PVC 2729 SEWER PIPE BELLED END</v>
          </cell>
          <cell r="E64">
            <v>113</v>
          </cell>
          <cell r="F64">
            <v>1130</v>
          </cell>
          <cell r="G64"/>
          <cell r="H64">
            <v>75.98</v>
          </cell>
          <cell r="I64">
            <v>75.98</v>
          </cell>
          <cell r="J64">
            <v>75.98</v>
          </cell>
          <cell r="K64">
            <v>75.98</v>
          </cell>
          <cell r="L64">
            <v>75.98</v>
          </cell>
          <cell r="M64">
            <v>75.98</v>
          </cell>
          <cell r="N64">
            <v>166</v>
          </cell>
        </row>
        <row r="65">
          <cell r="A65" t="str">
            <v>PVCSDP310</v>
          </cell>
          <cell r="B65" t="str">
            <v>PVC 30030P</v>
          </cell>
          <cell r="C65" t="str">
            <v>PVC 30030P 0600</v>
          </cell>
          <cell r="D65" t="str">
            <v>3 x 10 PVC 2729 PERFORATED PIPE BE  WH</v>
          </cell>
          <cell r="E65">
            <v>113</v>
          </cell>
          <cell r="F65">
            <v>1130</v>
          </cell>
          <cell r="G65"/>
          <cell r="H65">
            <v>81.37</v>
          </cell>
          <cell r="I65">
            <v>81.37</v>
          </cell>
          <cell r="J65">
            <v>81.37</v>
          </cell>
          <cell r="K65">
            <v>81.37</v>
          </cell>
          <cell r="L65">
            <v>81.37</v>
          </cell>
          <cell r="M65">
            <v>81.37</v>
          </cell>
          <cell r="N65">
            <v>177.7</v>
          </cell>
        </row>
        <row r="66">
          <cell r="A66" t="str">
            <v>PVCSDS410</v>
          </cell>
          <cell r="B66" t="str">
            <v>PVC 30040</v>
          </cell>
          <cell r="C66" t="str">
            <v>PVC 30040  0600</v>
          </cell>
          <cell r="D66" t="str">
            <v>4 x 10 PVC 2729 SEWER PIPE BELLED END</v>
          </cell>
          <cell r="E66">
            <v>67</v>
          </cell>
          <cell r="F66">
            <v>670</v>
          </cell>
          <cell r="G66"/>
          <cell r="H66">
            <v>101.96</v>
          </cell>
          <cell r="I66">
            <v>101.96</v>
          </cell>
          <cell r="J66">
            <v>101.96</v>
          </cell>
          <cell r="K66">
            <v>101.96</v>
          </cell>
          <cell r="L66">
            <v>101.96</v>
          </cell>
          <cell r="M66">
            <v>101.96</v>
          </cell>
          <cell r="N66">
            <v>222.7</v>
          </cell>
        </row>
        <row r="67">
          <cell r="A67" t="str">
            <v>PVCSDP410</v>
          </cell>
          <cell r="B67" t="str">
            <v>PVC 30040P</v>
          </cell>
          <cell r="C67" t="str">
            <v>PVC 30040P 0800</v>
          </cell>
          <cell r="D67" t="str">
            <v>4 x 10 PVC 2729 PERFORATED PIPE BE WH</v>
          </cell>
          <cell r="E67">
            <v>67</v>
          </cell>
          <cell r="F67">
            <v>670</v>
          </cell>
          <cell r="G67"/>
          <cell r="H67">
            <v>109.31</v>
          </cell>
          <cell r="I67">
            <v>109.31</v>
          </cell>
          <cell r="J67">
            <v>109.31</v>
          </cell>
          <cell r="K67">
            <v>109.31</v>
          </cell>
          <cell r="L67">
            <v>109.31</v>
          </cell>
          <cell r="M67">
            <v>109.31</v>
          </cell>
          <cell r="N67">
            <v>238.8</v>
          </cell>
        </row>
        <row r="68">
          <cell r="A68" t="str">
            <v>PVCSDS610</v>
          </cell>
          <cell r="B68" t="str">
            <v>PVC 30060</v>
          </cell>
          <cell r="C68" t="str">
            <v>PVC 30060  0600</v>
          </cell>
          <cell r="D68" t="str">
            <v>6 x 10 PVC 2729 SEWER PIPE BELLED END</v>
          </cell>
          <cell r="E68">
            <v>33</v>
          </cell>
          <cell r="F68">
            <v>330</v>
          </cell>
          <cell r="G68"/>
          <cell r="H68">
            <v>146.57</v>
          </cell>
          <cell r="I68">
            <v>146.57</v>
          </cell>
          <cell r="J68">
            <v>146.57</v>
          </cell>
          <cell r="K68">
            <v>146.57</v>
          </cell>
          <cell r="L68">
            <v>146.57</v>
          </cell>
          <cell r="M68">
            <v>146.57</v>
          </cell>
          <cell r="N68">
            <v>320.10000000000002</v>
          </cell>
        </row>
        <row r="69">
          <cell r="A69"/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</row>
        <row r="70">
          <cell r="A70" t="str">
            <v>PVCSDR35BE410</v>
          </cell>
          <cell r="B70" t="str">
            <v>S/M 06004</v>
          </cell>
          <cell r="C70" t="str">
            <v>S/M 06004  0600</v>
          </cell>
          <cell r="D70" t="str">
            <v>4 x 10 PVC SEWER MAIN SDR35 PIPE SOLWELD</v>
          </cell>
          <cell r="E70">
            <v>67</v>
          </cell>
          <cell r="F70">
            <v>670</v>
          </cell>
          <cell r="G70"/>
          <cell r="H70">
            <v>141.79</v>
          </cell>
          <cell r="I70">
            <v>141.79</v>
          </cell>
          <cell r="J70">
            <v>141.79</v>
          </cell>
          <cell r="K70">
            <v>141.79</v>
          </cell>
          <cell r="L70">
            <v>141.79</v>
          </cell>
          <cell r="M70">
            <v>141.79</v>
          </cell>
          <cell r="N70">
            <v>340.5</v>
          </cell>
        </row>
        <row r="71">
          <cell r="A71" t="str">
            <v>PVCSDR35BE420</v>
          </cell>
          <cell r="B71" t="str">
            <v xml:space="preserve">S/M 06004    </v>
          </cell>
          <cell r="C71" t="str">
            <v>S/M 06004  0800</v>
          </cell>
          <cell r="D71" t="str">
            <v>4 x 20 PVC SEWER MAIN SDR 35PIPE SOLWELD</v>
          </cell>
          <cell r="E71">
            <v>67</v>
          </cell>
          <cell r="F71">
            <v>1340</v>
          </cell>
          <cell r="G71"/>
          <cell r="H71">
            <v>141.79</v>
          </cell>
          <cell r="I71">
            <v>141.79</v>
          </cell>
          <cell r="J71">
            <v>141.79</v>
          </cell>
          <cell r="K71">
            <v>141.79</v>
          </cell>
          <cell r="L71">
            <v>141.79</v>
          </cell>
          <cell r="M71">
            <v>141.79</v>
          </cell>
          <cell r="N71">
            <v>340.5</v>
          </cell>
        </row>
        <row r="72">
          <cell r="A72" t="str">
            <v>PVCSDR35BE610</v>
          </cell>
          <cell r="B72" t="str">
            <v>S/M 06006</v>
          </cell>
          <cell r="C72" t="str">
            <v>S/M 06006  0600</v>
          </cell>
          <cell r="D72" t="str">
            <v>6 x 10 PVC SEWER MAIN SDR35 PIPE SOLWELD</v>
          </cell>
          <cell r="E72">
            <v>33</v>
          </cell>
          <cell r="F72">
            <v>330</v>
          </cell>
          <cell r="G72"/>
          <cell r="H72">
            <v>282.55</v>
          </cell>
          <cell r="I72">
            <v>282.55</v>
          </cell>
          <cell r="J72">
            <v>282.55</v>
          </cell>
          <cell r="K72">
            <v>282.55</v>
          </cell>
          <cell r="L72">
            <v>282.55</v>
          </cell>
          <cell r="M72">
            <v>282.55</v>
          </cell>
          <cell r="N72">
            <v>627.4</v>
          </cell>
        </row>
        <row r="73">
          <cell r="A73" t="str">
            <v>PVCSDR35GE414</v>
          </cell>
          <cell r="B73" t="str">
            <v>S/M 06004G</v>
          </cell>
          <cell r="C73" t="str">
            <v>S/M 06004G 1400</v>
          </cell>
          <cell r="D73" t="str">
            <v>4 x 14 PVC SEWER MAIN SDR35 PIPE W/GASKET</v>
          </cell>
          <cell r="E73">
            <v>67</v>
          </cell>
          <cell r="F73">
            <v>938</v>
          </cell>
          <cell r="G73"/>
          <cell r="H73">
            <v>161.56</v>
          </cell>
          <cell r="I73">
            <v>161.56</v>
          </cell>
          <cell r="J73">
            <v>161.56</v>
          </cell>
          <cell r="K73">
            <v>161.56</v>
          </cell>
          <cell r="L73">
            <v>161.56</v>
          </cell>
          <cell r="M73">
            <v>161.56</v>
          </cell>
          <cell r="N73">
            <v>419.7</v>
          </cell>
        </row>
        <row r="74">
          <cell r="A74" t="str">
            <v>PVCSDR35GE614</v>
          </cell>
          <cell r="B74" t="str">
            <v>S/M 06006G</v>
          </cell>
          <cell r="C74" t="str">
            <v>S/M 06006G 1400</v>
          </cell>
          <cell r="D74" t="str">
            <v>6 x 14 PVC SEWER MAIN SDR35 PIPE W/GASKET</v>
          </cell>
          <cell r="E74">
            <v>33</v>
          </cell>
          <cell r="F74">
            <v>462</v>
          </cell>
          <cell r="G74"/>
          <cell r="H74">
            <v>280</v>
          </cell>
          <cell r="I74">
            <v>280</v>
          </cell>
          <cell r="J74">
            <v>280</v>
          </cell>
          <cell r="K74">
            <v>280</v>
          </cell>
          <cell r="L74">
            <v>280</v>
          </cell>
          <cell r="M74">
            <v>280</v>
          </cell>
          <cell r="N74">
            <v>647.79999999999995</v>
          </cell>
        </row>
        <row r="75">
          <cell r="A75" t="str">
            <v>PVCSDR35GE814</v>
          </cell>
          <cell r="B75" t="str">
            <v>S/M 06008G</v>
          </cell>
          <cell r="C75" t="str">
            <v>S/M 06008G 1400</v>
          </cell>
          <cell r="D75" t="str">
            <v>8 x 14 PVC SEWER MAIN SDR35 PIPE W/GASKET</v>
          </cell>
          <cell r="E75">
            <v>14</v>
          </cell>
          <cell r="F75">
            <v>196</v>
          </cell>
          <cell r="G75"/>
          <cell r="H75">
            <v>409.5</v>
          </cell>
          <cell r="I75">
            <v>409.5</v>
          </cell>
          <cell r="J75">
            <v>409.5</v>
          </cell>
          <cell r="K75">
            <v>409.5</v>
          </cell>
          <cell r="L75">
            <v>409.5</v>
          </cell>
          <cell r="M75">
            <v>409.5</v>
          </cell>
          <cell r="N75">
            <v>946.5</v>
          </cell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</row>
        <row r="77">
          <cell r="A77"/>
          <cell r="B77" t="str">
            <v>PVC 10002</v>
          </cell>
          <cell r="C77" t="str">
            <v>PVC 10002  0600</v>
          </cell>
          <cell r="D77" t="str">
            <v>1/4 x 20 SCH 80 PIPE PLAIN END-GREY</v>
          </cell>
          <cell r="E77">
            <v>757</v>
          </cell>
          <cell r="F77">
            <v>15140</v>
          </cell>
          <cell r="G77"/>
          <cell r="H77">
            <v>80.8</v>
          </cell>
          <cell r="I77">
            <v>80.8</v>
          </cell>
          <cell r="J77">
            <v>80.8</v>
          </cell>
          <cell r="K77">
            <v>80.8</v>
          </cell>
          <cell r="L77">
            <v>80.8</v>
          </cell>
          <cell r="M77">
            <v>80.8</v>
          </cell>
        </row>
        <row r="78">
          <cell r="A78"/>
          <cell r="B78" t="str">
            <v>PVC 10003</v>
          </cell>
          <cell r="C78" t="str">
            <v>PVC 10003  0600</v>
          </cell>
          <cell r="D78" t="str">
            <v>3/8 x 20 SCH 80 PIPE PLAIN END-GREY</v>
          </cell>
          <cell r="E78">
            <v>468</v>
          </cell>
          <cell r="F78">
            <v>9360</v>
          </cell>
          <cell r="G78"/>
          <cell r="H78">
            <v>120</v>
          </cell>
          <cell r="I78">
            <v>120</v>
          </cell>
          <cell r="J78">
            <v>120</v>
          </cell>
          <cell r="K78">
            <v>120</v>
          </cell>
          <cell r="L78">
            <v>120</v>
          </cell>
          <cell r="M78">
            <v>120</v>
          </cell>
        </row>
        <row r="79">
          <cell r="A79" t="str">
            <v>PVC801/220</v>
          </cell>
          <cell r="B79" t="str">
            <v>PVC 10005</v>
          </cell>
          <cell r="C79" t="str">
            <v>PVC 10005  0600</v>
          </cell>
          <cell r="D79" t="str">
            <v>1/2 x 20 SCH 80 PIPE PLAIN END-GREY</v>
          </cell>
          <cell r="E79">
            <v>450</v>
          </cell>
          <cell r="F79">
            <v>9000</v>
          </cell>
          <cell r="G79"/>
          <cell r="H79">
            <v>37.1</v>
          </cell>
          <cell r="I79">
            <v>37.1</v>
          </cell>
          <cell r="J79">
            <v>37.1</v>
          </cell>
          <cell r="K79">
            <v>37.1</v>
          </cell>
          <cell r="L79">
            <v>37.1</v>
          </cell>
          <cell r="M79">
            <v>37.1</v>
          </cell>
          <cell r="N79">
            <v>103.9</v>
          </cell>
        </row>
        <row r="80">
          <cell r="A80" t="str">
            <v>PVC803/420</v>
          </cell>
          <cell r="B80" t="str">
            <v>PVC 10007</v>
          </cell>
          <cell r="C80" t="str">
            <v>PVC 10007  0600</v>
          </cell>
          <cell r="D80" t="str">
            <v>3/4 x 20 SCH 80 PIPE PLAIN END-GREY</v>
          </cell>
          <cell r="E80">
            <v>350</v>
          </cell>
          <cell r="F80">
            <v>7000</v>
          </cell>
          <cell r="G80"/>
          <cell r="H80">
            <v>50.9</v>
          </cell>
          <cell r="I80">
            <v>50.9</v>
          </cell>
          <cell r="J80">
            <v>50.9</v>
          </cell>
          <cell r="K80">
            <v>50.9</v>
          </cell>
          <cell r="L80">
            <v>50.9</v>
          </cell>
          <cell r="M80">
            <v>50.9</v>
          </cell>
          <cell r="N80">
            <v>142.4</v>
          </cell>
        </row>
        <row r="81">
          <cell r="A81" t="str">
            <v>PVC80120</v>
          </cell>
          <cell r="B81" t="str">
            <v>PVC 10010</v>
          </cell>
          <cell r="C81" t="str">
            <v>PVC 10010  0600</v>
          </cell>
          <cell r="D81" t="str">
            <v>1 x 20 SCH 80 PIPE PLAIN END-GREY</v>
          </cell>
          <cell r="E81">
            <v>177</v>
          </cell>
          <cell r="F81">
            <v>3540</v>
          </cell>
          <cell r="G81"/>
          <cell r="H81">
            <v>75.3</v>
          </cell>
          <cell r="I81">
            <v>75.3</v>
          </cell>
          <cell r="J81">
            <v>75.3</v>
          </cell>
          <cell r="K81">
            <v>75.3</v>
          </cell>
          <cell r="L81">
            <v>75.3</v>
          </cell>
          <cell r="M81">
            <v>75.3</v>
          </cell>
          <cell r="N81">
            <v>209.9</v>
          </cell>
        </row>
        <row r="82">
          <cell r="A82" t="str">
            <v>PVC8011/420</v>
          </cell>
          <cell r="B82" t="str">
            <v>PVC 10012</v>
          </cell>
          <cell r="C82" t="str">
            <v>PVC 10012  0600</v>
          </cell>
          <cell r="D82" t="str">
            <v>1 1/4 x 20 SCH 80 PIPE PLAIN END-GREY</v>
          </cell>
          <cell r="E82">
            <v>212</v>
          </cell>
          <cell r="F82">
            <v>4240</v>
          </cell>
          <cell r="G82"/>
          <cell r="H82">
            <v>108.6</v>
          </cell>
          <cell r="I82">
            <v>108.6</v>
          </cell>
          <cell r="J82">
            <v>108.6</v>
          </cell>
          <cell r="K82">
            <v>108.6</v>
          </cell>
          <cell r="L82">
            <v>108.6</v>
          </cell>
          <cell r="M82">
            <v>108.6</v>
          </cell>
          <cell r="N82">
            <v>300.89999999999998</v>
          </cell>
        </row>
        <row r="83">
          <cell r="A83" t="str">
            <v>PVC8011/220</v>
          </cell>
          <cell r="B83" t="str">
            <v>PVC 10015</v>
          </cell>
          <cell r="C83" t="str">
            <v>PVC 10015  0600</v>
          </cell>
          <cell r="D83" t="str">
            <v>1 1/2 x 20 SCH 80 PIPE PLAIN END-GREY</v>
          </cell>
          <cell r="E83">
            <v>165</v>
          </cell>
          <cell r="F83">
            <v>3300</v>
          </cell>
          <cell r="G83"/>
          <cell r="H83">
            <v>116.9</v>
          </cell>
          <cell r="I83">
            <v>116.9</v>
          </cell>
          <cell r="J83">
            <v>116.9</v>
          </cell>
          <cell r="K83">
            <v>116.9</v>
          </cell>
          <cell r="L83">
            <v>116.9</v>
          </cell>
          <cell r="M83">
            <v>116.9</v>
          </cell>
          <cell r="N83">
            <v>325.5</v>
          </cell>
        </row>
        <row r="84">
          <cell r="A84" t="str">
            <v>PVC80220</v>
          </cell>
          <cell r="B84" t="str">
            <v>PVC 10020</v>
          </cell>
          <cell r="C84" t="str">
            <v>PVC 10020  0600</v>
          </cell>
          <cell r="D84" t="str">
            <v>2 x 20 SCH 80 PIPE PLAIN END-GREY</v>
          </cell>
          <cell r="E84">
            <v>111</v>
          </cell>
          <cell r="F84">
            <v>2220</v>
          </cell>
          <cell r="G84"/>
          <cell r="H84">
            <v>166.4</v>
          </cell>
          <cell r="I84">
            <v>166.4</v>
          </cell>
          <cell r="J84">
            <v>166.4</v>
          </cell>
          <cell r="K84">
            <v>166.4</v>
          </cell>
          <cell r="L84">
            <v>166.4</v>
          </cell>
          <cell r="M84">
            <v>166.4</v>
          </cell>
          <cell r="N84">
            <v>463.6</v>
          </cell>
        </row>
        <row r="85">
          <cell r="A85" t="str">
            <v>PVC8021/220</v>
          </cell>
          <cell r="B85" t="str">
            <v>PVC 10025</v>
          </cell>
          <cell r="C85" t="str">
            <v>PVC 10025  0600</v>
          </cell>
          <cell r="D85" t="str">
            <v>2 1/2 x 20 SCH 80 PIPE PLAIN END-GREY</v>
          </cell>
          <cell r="E85">
            <v>73</v>
          </cell>
          <cell r="F85">
            <v>1460</v>
          </cell>
          <cell r="G85"/>
          <cell r="H85">
            <v>271.89999999999998</v>
          </cell>
          <cell r="I85">
            <v>271.89999999999998</v>
          </cell>
          <cell r="J85">
            <v>271.89999999999998</v>
          </cell>
          <cell r="K85">
            <v>271.89999999999998</v>
          </cell>
          <cell r="L85">
            <v>271.89999999999998</v>
          </cell>
          <cell r="M85">
            <v>271.89999999999998</v>
          </cell>
          <cell r="N85">
            <v>755.9</v>
          </cell>
        </row>
        <row r="86">
          <cell r="A86" t="str">
            <v>PVC80320</v>
          </cell>
          <cell r="B86" t="str">
            <v>PVC 10030</v>
          </cell>
          <cell r="C86" t="str">
            <v>PVC 10030  0600</v>
          </cell>
          <cell r="D86" t="str">
            <v>3 x 20 SCH 80 PIPE PLAIN END-GREY</v>
          </cell>
          <cell r="E86">
            <v>50</v>
          </cell>
          <cell r="F86">
            <v>1000</v>
          </cell>
          <cell r="G86"/>
          <cell r="H86">
            <v>333.6</v>
          </cell>
          <cell r="I86">
            <v>333.6</v>
          </cell>
          <cell r="J86">
            <v>333.6</v>
          </cell>
          <cell r="K86">
            <v>333.6</v>
          </cell>
          <cell r="L86">
            <v>333.6</v>
          </cell>
          <cell r="M86">
            <v>333.6</v>
          </cell>
          <cell r="N86">
            <v>927.2</v>
          </cell>
        </row>
        <row r="87">
          <cell r="A87" t="str">
            <v>PVC80420</v>
          </cell>
          <cell r="B87" t="str">
            <v>PVC 10040</v>
          </cell>
          <cell r="C87" t="str">
            <v>PVC 10040  0600</v>
          </cell>
          <cell r="D87" t="str">
            <v>4 x 20 SCH 80 PIPE PLAIN END-GREY</v>
          </cell>
          <cell r="E87">
            <v>57</v>
          </cell>
          <cell r="F87">
            <v>1140</v>
          </cell>
          <cell r="G87"/>
          <cell r="H87">
            <v>479.9</v>
          </cell>
          <cell r="I87">
            <v>479.9</v>
          </cell>
          <cell r="J87">
            <v>479.9</v>
          </cell>
          <cell r="K87">
            <v>479.9</v>
          </cell>
          <cell r="L87">
            <v>479.9</v>
          </cell>
          <cell r="M87">
            <v>479.9</v>
          </cell>
          <cell r="N87">
            <v>1335.1</v>
          </cell>
        </row>
        <row r="88">
          <cell r="A88"/>
          <cell r="B88" t="str">
            <v>PVC 10050</v>
          </cell>
          <cell r="C88" t="str">
            <v>PVC 10050  0600</v>
          </cell>
          <cell r="D88" t="str">
            <v>5 x 20 SCH 80 PIPE PLAIN END-GREY</v>
          </cell>
          <cell r="E88">
            <v>38</v>
          </cell>
          <cell r="F88">
            <v>760</v>
          </cell>
          <cell r="G88"/>
          <cell r="H88">
            <v>771.9</v>
          </cell>
          <cell r="I88">
            <v>771.9</v>
          </cell>
          <cell r="J88">
            <v>771.9</v>
          </cell>
          <cell r="K88">
            <v>771.9</v>
          </cell>
          <cell r="L88">
            <v>771.9</v>
          </cell>
          <cell r="M88">
            <v>771.9</v>
          </cell>
        </row>
        <row r="89">
          <cell r="A89" t="str">
            <v>PVC80620</v>
          </cell>
          <cell r="B89" t="str">
            <v>PVC 10060</v>
          </cell>
          <cell r="C89" t="str">
            <v>PVC 10060  0600</v>
          </cell>
          <cell r="D89" t="str">
            <v>6 x 20 SCH 80 PIPE PLAIN END-GREY</v>
          </cell>
          <cell r="E89">
            <v>26</v>
          </cell>
          <cell r="F89">
            <v>520</v>
          </cell>
          <cell r="G89"/>
          <cell r="H89">
            <v>929</v>
          </cell>
          <cell r="I89">
            <v>929</v>
          </cell>
          <cell r="J89">
            <v>929</v>
          </cell>
          <cell r="K89">
            <v>929</v>
          </cell>
          <cell r="L89">
            <v>929</v>
          </cell>
          <cell r="M89">
            <v>929</v>
          </cell>
          <cell r="N89">
            <v>2583.5</v>
          </cell>
        </row>
        <row r="90">
          <cell r="A90" t="str">
            <v>PVC80820</v>
          </cell>
          <cell r="B90" t="str">
            <v>PVC 10080</v>
          </cell>
          <cell r="C90" t="str">
            <v>PVC 10080  0600</v>
          </cell>
          <cell r="D90" t="str">
            <v>8 x 20 SCH 80 PIPE PLAIN END-GREY</v>
          </cell>
          <cell r="E90">
            <v>14</v>
          </cell>
          <cell r="F90">
            <v>280</v>
          </cell>
          <cell r="G90"/>
          <cell r="H90">
            <v>1399.1</v>
          </cell>
          <cell r="I90">
            <v>1399.1</v>
          </cell>
          <cell r="J90">
            <v>1399.1</v>
          </cell>
          <cell r="K90">
            <v>1399.1</v>
          </cell>
          <cell r="L90">
            <v>1399.1</v>
          </cell>
          <cell r="M90">
            <v>1399.1</v>
          </cell>
          <cell r="N90">
            <v>3892.9</v>
          </cell>
        </row>
        <row r="91">
          <cell r="A91" t="str">
            <v>PVC801020</v>
          </cell>
          <cell r="B91" t="str">
            <v>PVC 10100</v>
          </cell>
          <cell r="C91" t="str">
            <v>PVC 10100  0600</v>
          </cell>
          <cell r="D91" t="str">
            <v>10 x 20 SCH 80 PIPE PLAIN END-GREY</v>
          </cell>
          <cell r="E91">
            <v>8</v>
          </cell>
          <cell r="F91">
            <v>160</v>
          </cell>
          <cell r="G91"/>
          <cell r="H91">
            <v>2068.6</v>
          </cell>
          <cell r="I91">
            <v>2068.6</v>
          </cell>
          <cell r="J91">
            <v>2068.6</v>
          </cell>
          <cell r="K91">
            <v>2068.6</v>
          </cell>
          <cell r="L91">
            <v>2068.6</v>
          </cell>
          <cell r="M91">
            <v>2068.6</v>
          </cell>
          <cell r="N91">
            <v>5751.6</v>
          </cell>
        </row>
        <row r="92">
          <cell r="A92" t="str">
            <v>PVC801220</v>
          </cell>
          <cell r="B92" t="str">
            <v>PVC 10120</v>
          </cell>
          <cell r="C92" t="str">
            <v>PVC 10120  0600</v>
          </cell>
          <cell r="D92" t="str">
            <v>12 x 20 SCH 80 PIPE PLAIN END-GREY</v>
          </cell>
          <cell r="E92">
            <v>4</v>
          </cell>
          <cell r="F92">
            <v>80</v>
          </cell>
          <cell r="G92"/>
          <cell r="H92">
            <v>2830.4</v>
          </cell>
          <cell r="I92">
            <v>2830.4</v>
          </cell>
          <cell r="J92">
            <v>2830.4</v>
          </cell>
          <cell r="K92">
            <v>2830.4</v>
          </cell>
          <cell r="L92">
            <v>2830.4</v>
          </cell>
          <cell r="M92">
            <v>2830.4</v>
          </cell>
          <cell r="N92">
            <v>7868.3</v>
          </cell>
        </row>
        <row r="93">
          <cell r="A93"/>
          <cell r="B93" t="str">
            <v>PVC 10140</v>
          </cell>
          <cell r="C93" t="str">
            <v>PVC 10140  0600</v>
          </cell>
          <cell r="D93" t="str">
            <v>14 x 20 SCH 80 PIPE PLAIN END-GREY</v>
          </cell>
          <cell r="E93">
            <v>3</v>
          </cell>
          <cell r="F93">
            <v>60</v>
          </cell>
          <cell r="G93"/>
          <cell r="H93">
            <v>4049.8</v>
          </cell>
          <cell r="I93">
            <v>4049.8</v>
          </cell>
          <cell r="J93">
            <v>4049.8</v>
          </cell>
          <cell r="K93">
            <v>4049.8</v>
          </cell>
          <cell r="L93">
            <v>4049.8</v>
          </cell>
          <cell r="M93">
            <v>4049.8</v>
          </cell>
        </row>
        <row r="94">
          <cell r="A94"/>
          <cell r="B94" t="str">
            <v>PVC 10160</v>
          </cell>
          <cell r="C94" t="str">
            <v>PVC 10160  0600</v>
          </cell>
          <cell r="D94" t="str">
            <v>16 x 20 SCH 80 PIPE PLAIN END-GREY</v>
          </cell>
          <cell r="E94">
            <v>3</v>
          </cell>
          <cell r="F94">
            <v>60</v>
          </cell>
          <cell r="G94"/>
          <cell r="H94">
            <v>6437.5</v>
          </cell>
          <cell r="I94">
            <v>6437.5</v>
          </cell>
          <cell r="J94">
            <v>6437.5</v>
          </cell>
          <cell r="K94">
            <v>6437.5</v>
          </cell>
          <cell r="L94">
            <v>6437.5</v>
          </cell>
          <cell r="M94">
            <v>6437.5</v>
          </cell>
        </row>
        <row r="95">
          <cell r="A95"/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A96"/>
          <cell r="B96" t="str">
            <v>PVC 10005B</v>
          </cell>
          <cell r="C96" t="str">
            <v>PVC 10005B 0600</v>
          </cell>
          <cell r="D96" t="str">
            <v>1/2 X 20 SCH 80 PIPE BELLED END-GREY</v>
          </cell>
          <cell r="E96">
            <v>450</v>
          </cell>
          <cell r="F96">
            <v>9000</v>
          </cell>
          <cell r="G96"/>
          <cell r="H96">
            <v>41</v>
          </cell>
          <cell r="I96">
            <v>41</v>
          </cell>
          <cell r="J96">
            <v>41</v>
          </cell>
          <cell r="K96">
            <v>41</v>
          </cell>
          <cell r="L96">
            <v>41</v>
          </cell>
          <cell r="M96">
            <v>41</v>
          </cell>
        </row>
        <row r="97">
          <cell r="A97"/>
          <cell r="B97" t="str">
            <v>PVC 10007B</v>
          </cell>
          <cell r="C97" t="str">
            <v>PVC 10007B 0600</v>
          </cell>
          <cell r="D97" t="str">
            <v>3/4 X 20 SCH 80 PIPE BELLED END-GREY</v>
          </cell>
          <cell r="E97">
            <v>350</v>
          </cell>
          <cell r="F97">
            <v>7000</v>
          </cell>
          <cell r="G97"/>
          <cell r="H97">
            <v>55</v>
          </cell>
          <cell r="I97">
            <v>55</v>
          </cell>
          <cell r="J97">
            <v>55</v>
          </cell>
          <cell r="K97">
            <v>55</v>
          </cell>
          <cell r="L97">
            <v>55</v>
          </cell>
          <cell r="M97">
            <v>55</v>
          </cell>
        </row>
        <row r="98">
          <cell r="A98"/>
          <cell r="B98" t="str">
            <v>PVC 10010B</v>
          </cell>
          <cell r="C98" t="str">
            <v>PVC 10010B 0600</v>
          </cell>
          <cell r="D98" t="str">
            <v>1 X 20 SCH 80 PIPE BELLED END-GREY</v>
          </cell>
          <cell r="E98">
            <v>177</v>
          </cell>
          <cell r="F98">
            <v>3540</v>
          </cell>
          <cell r="G98"/>
          <cell r="H98">
            <v>79</v>
          </cell>
          <cell r="I98">
            <v>79</v>
          </cell>
          <cell r="J98">
            <v>79</v>
          </cell>
          <cell r="K98">
            <v>79</v>
          </cell>
          <cell r="L98">
            <v>79</v>
          </cell>
          <cell r="M98">
            <v>79</v>
          </cell>
        </row>
        <row r="99">
          <cell r="A99"/>
          <cell r="B99" t="str">
            <v>PVC 10012B</v>
          </cell>
          <cell r="C99" t="str">
            <v>PVC 10012B 0600</v>
          </cell>
          <cell r="D99" t="str">
            <v>1 1/4 X 20 SCH 80 PIPE BELLED END-GREY</v>
          </cell>
          <cell r="E99">
            <v>212</v>
          </cell>
          <cell r="F99">
            <v>4240</v>
          </cell>
          <cell r="G99"/>
          <cell r="H99">
            <v>111</v>
          </cell>
          <cell r="I99">
            <v>111</v>
          </cell>
          <cell r="J99">
            <v>111</v>
          </cell>
          <cell r="K99">
            <v>111</v>
          </cell>
          <cell r="L99">
            <v>111</v>
          </cell>
          <cell r="M99">
            <v>111</v>
          </cell>
        </row>
        <row r="100">
          <cell r="A100"/>
          <cell r="B100" t="str">
            <v>PVC 10015B</v>
          </cell>
          <cell r="C100" t="str">
            <v>PVC 10015B 0600</v>
          </cell>
          <cell r="D100" t="str">
            <v>1 1/2 X 20 SCH 80 PIPE BELLED END-GREY</v>
          </cell>
          <cell r="E100">
            <v>165</v>
          </cell>
          <cell r="F100">
            <v>3300</v>
          </cell>
          <cell r="G100"/>
          <cell r="H100">
            <v>123</v>
          </cell>
          <cell r="I100">
            <v>123</v>
          </cell>
          <cell r="J100">
            <v>123</v>
          </cell>
          <cell r="K100">
            <v>123</v>
          </cell>
          <cell r="L100">
            <v>123</v>
          </cell>
          <cell r="M100">
            <v>123</v>
          </cell>
        </row>
        <row r="101">
          <cell r="A101"/>
          <cell r="B101" t="str">
            <v>PVC 10020B</v>
          </cell>
          <cell r="C101" t="str">
            <v>PVC 10020B 0600</v>
          </cell>
          <cell r="D101" t="str">
            <v>2 X 20 SCH 80 PIPE BELLED END-GREY</v>
          </cell>
          <cell r="E101">
            <v>111</v>
          </cell>
          <cell r="F101">
            <v>2220</v>
          </cell>
          <cell r="G101"/>
          <cell r="H101">
            <v>169</v>
          </cell>
          <cell r="I101">
            <v>169</v>
          </cell>
          <cell r="J101">
            <v>169</v>
          </cell>
          <cell r="K101">
            <v>169</v>
          </cell>
          <cell r="L101">
            <v>169</v>
          </cell>
          <cell r="M101">
            <v>169</v>
          </cell>
        </row>
        <row r="102">
          <cell r="A102"/>
          <cell r="B102" t="str">
            <v>PVC 10025B</v>
          </cell>
          <cell r="C102" t="str">
            <v>PVC 10025B 0600</v>
          </cell>
          <cell r="D102" t="str">
            <v>2 1/2 X 20 SCH 80 PIPE BELLED END-GREY</v>
          </cell>
          <cell r="E102">
            <v>73</v>
          </cell>
          <cell r="F102">
            <v>1460</v>
          </cell>
          <cell r="G102"/>
          <cell r="H102">
            <v>286</v>
          </cell>
          <cell r="I102">
            <v>286</v>
          </cell>
          <cell r="J102">
            <v>286</v>
          </cell>
          <cell r="K102">
            <v>286</v>
          </cell>
          <cell r="L102">
            <v>286</v>
          </cell>
          <cell r="M102">
            <v>286</v>
          </cell>
        </row>
        <row r="103">
          <cell r="A103"/>
          <cell r="B103" t="str">
            <v>PVC 10030B</v>
          </cell>
          <cell r="C103" t="str">
            <v>PVC 10030B 0600</v>
          </cell>
          <cell r="D103" t="str">
            <v>3 X 20 SCH 80 PIPE BELLED END-GREY</v>
          </cell>
          <cell r="E103">
            <v>50</v>
          </cell>
          <cell r="F103">
            <v>1000</v>
          </cell>
          <cell r="G103"/>
          <cell r="H103">
            <v>352</v>
          </cell>
          <cell r="I103">
            <v>352</v>
          </cell>
          <cell r="J103">
            <v>352</v>
          </cell>
          <cell r="K103">
            <v>352</v>
          </cell>
          <cell r="L103">
            <v>352</v>
          </cell>
          <cell r="M103">
            <v>352</v>
          </cell>
        </row>
        <row r="104">
          <cell r="A104"/>
          <cell r="B104" t="str">
            <v>PVC 10040B</v>
          </cell>
          <cell r="C104" t="str">
            <v>PVC 10040B 0600</v>
          </cell>
          <cell r="D104" t="str">
            <v>4 X 20 SCH 80 PIPE BELLED END-GREY</v>
          </cell>
          <cell r="E104">
            <v>57</v>
          </cell>
          <cell r="F104">
            <v>1140</v>
          </cell>
          <cell r="G104"/>
          <cell r="H104">
            <v>507</v>
          </cell>
          <cell r="I104">
            <v>507</v>
          </cell>
          <cell r="J104">
            <v>507</v>
          </cell>
          <cell r="K104">
            <v>507</v>
          </cell>
          <cell r="L104">
            <v>507</v>
          </cell>
          <cell r="M104">
            <v>507</v>
          </cell>
        </row>
        <row r="105">
          <cell r="A105"/>
          <cell r="B105" t="str">
            <v>PVC 10060B</v>
          </cell>
          <cell r="C105" t="str">
            <v>PVC 10060B 0600</v>
          </cell>
          <cell r="D105" t="str">
            <v>6 X 20 SCH 80 PIPE BELLED END-GREY</v>
          </cell>
          <cell r="E105">
            <v>26</v>
          </cell>
          <cell r="F105">
            <v>520</v>
          </cell>
          <cell r="G105"/>
          <cell r="H105">
            <v>975</v>
          </cell>
          <cell r="I105">
            <v>975</v>
          </cell>
          <cell r="J105">
            <v>975</v>
          </cell>
          <cell r="K105">
            <v>975</v>
          </cell>
          <cell r="L105">
            <v>975</v>
          </cell>
          <cell r="M105">
            <v>975</v>
          </cell>
        </row>
        <row r="106">
          <cell r="A106"/>
          <cell r="B106" t="str">
            <v>PVC 10080B</v>
          </cell>
          <cell r="C106" t="str">
            <v>PVC 10080B 0600</v>
          </cell>
          <cell r="D106" t="str">
            <v>8 X 20 SCH 80 PIPE BELLED END-GREY</v>
          </cell>
          <cell r="E106">
            <v>14</v>
          </cell>
          <cell r="F106">
            <v>280</v>
          </cell>
          <cell r="G106"/>
          <cell r="H106">
            <v>1466</v>
          </cell>
          <cell r="I106">
            <v>1466</v>
          </cell>
          <cell r="J106">
            <v>1466</v>
          </cell>
          <cell r="K106">
            <v>1466</v>
          </cell>
          <cell r="L106">
            <v>1466</v>
          </cell>
          <cell r="M106">
            <v>1466</v>
          </cell>
        </row>
        <row r="107">
          <cell r="A107"/>
          <cell r="B107" t="str">
            <v>PVC 10100B</v>
          </cell>
          <cell r="C107" t="str">
            <v>PVC 10100B 0600</v>
          </cell>
          <cell r="D107" t="str">
            <v>10 X 20 SCH 80 PIPE BELLED END-GREY</v>
          </cell>
          <cell r="E107">
            <v>8</v>
          </cell>
          <cell r="F107">
            <v>160</v>
          </cell>
          <cell r="G107"/>
          <cell r="H107">
            <v>2171</v>
          </cell>
          <cell r="I107">
            <v>2171</v>
          </cell>
          <cell r="J107">
            <v>2171</v>
          </cell>
          <cell r="K107">
            <v>2171</v>
          </cell>
          <cell r="L107">
            <v>2171</v>
          </cell>
          <cell r="M107">
            <v>2171</v>
          </cell>
        </row>
        <row r="108">
          <cell r="A108"/>
          <cell r="B108" t="str">
            <v>PVC 10120B</v>
          </cell>
          <cell r="C108" t="str">
            <v>PVC 10120B 0600</v>
          </cell>
          <cell r="D108" t="str">
            <v>12 X 20 SCH 80 PIPE BELLED END-GREY</v>
          </cell>
          <cell r="E108">
            <v>3</v>
          </cell>
          <cell r="F108">
            <v>60</v>
          </cell>
          <cell r="G108"/>
          <cell r="H108">
            <v>2973</v>
          </cell>
          <cell r="I108">
            <v>2973</v>
          </cell>
          <cell r="J108">
            <v>2973</v>
          </cell>
          <cell r="K108">
            <v>2973</v>
          </cell>
          <cell r="L108">
            <v>2973</v>
          </cell>
          <cell r="M108">
            <v>2973</v>
          </cell>
        </row>
        <row r="109">
          <cell r="A109"/>
          <cell r="B109" t="str">
            <v>PVC 10140B</v>
          </cell>
          <cell r="C109" t="str">
            <v>PVC 10140B 0600</v>
          </cell>
          <cell r="D109" t="str">
            <v>14 X 20 SCH 80 PIPE BELLED END-GREY</v>
          </cell>
          <cell r="E109">
            <v>3</v>
          </cell>
          <cell r="F109">
            <v>60</v>
          </cell>
          <cell r="G109"/>
          <cell r="H109">
            <v>4262</v>
          </cell>
          <cell r="I109">
            <v>4262</v>
          </cell>
          <cell r="J109">
            <v>4262</v>
          </cell>
          <cell r="K109">
            <v>4262</v>
          </cell>
          <cell r="L109">
            <v>4262</v>
          </cell>
          <cell r="M109">
            <v>4262</v>
          </cell>
        </row>
        <row r="110">
          <cell r="A110"/>
          <cell r="B110" t="str">
            <v>PVC 10160B</v>
          </cell>
          <cell r="C110" t="str">
            <v>PVC 10160B 0600</v>
          </cell>
          <cell r="D110" t="str">
            <v>16 X 20 SCH 80 PIPE BELLED END-GREY</v>
          </cell>
          <cell r="E110">
            <v>3</v>
          </cell>
          <cell r="F110">
            <v>60</v>
          </cell>
          <cell r="G110"/>
          <cell r="H110">
            <v>6779</v>
          </cell>
          <cell r="I110">
            <v>6779</v>
          </cell>
          <cell r="J110">
            <v>6779</v>
          </cell>
          <cell r="K110">
            <v>6779</v>
          </cell>
          <cell r="L110">
            <v>6779</v>
          </cell>
          <cell r="M110">
            <v>6779</v>
          </cell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A112" t="str">
            <v>ABS11/210</v>
          </cell>
          <cell r="B112" t="str">
            <v>APA 17112</v>
          </cell>
          <cell r="C112" t="str">
            <v>APA 17112  0600</v>
          </cell>
          <cell r="D112" t="str">
            <v>1 1/2X10 SCH 40 DWV COEX ABS/PVC/ABS</v>
          </cell>
          <cell r="E112">
            <v>259</v>
          </cell>
          <cell r="F112">
            <v>2590</v>
          </cell>
          <cell r="G112"/>
          <cell r="H112">
            <v>43.6</v>
          </cell>
          <cell r="I112">
            <v>43.6</v>
          </cell>
          <cell r="J112">
            <v>43.6</v>
          </cell>
          <cell r="K112">
            <v>43.6</v>
          </cell>
          <cell r="L112">
            <v>43.6</v>
          </cell>
          <cell r="M112">
            <v>43.6</v>
          </cell>
          <cell r="N112">
            <v>146</v>
          </cell>
        </row>
        <row r="113">
          <cell r="A113" t="str">
            <v>ABS11/220</v>
          </cell>
          <cell r="B113" t="str">
            <v>APA 17112</v>
          </cell>
          <cell r="C113" t="str">
            <v>APA 17112  0800</v>
          </cell>
          <cell r="D113" t="str">
            <v>1 1/2X20 SCH 40 DWV COEX ABS/PVC/ABS</v>
          </cell>
          <cell r="E113">
            <v>259</v>
          </cell>
          <cell r="F113">
            <v>5180</v>
          </cell>
          <cell r="G113"/>
          <cell r="H113">
            <v>43.6</v>
          </cell>
          <cell r="I113">
            <v>43.6</v>
          </cell>
          <cell r="J113">
            <v>43.6</v>
          </cell>
          <cell r="K113">
            <v>43.6</v>
          </cell>
          <cell r="L113">
            <v>43.6</v>
          </cell>
          <cell r="M113">
            <v>43.6</v>
          </cell>
          <cell r="N113">
            <v>146</v>
          </cell>
        </row>
        <row r="114">
          <cell r="A114" t="str">
            <v>ABS210</v>
          </cell>
          <cell r="B114" t="str">
            <v>APA 17200</v>
          </cell>
          <cell r="C114" t="str">
            <v>APA 17200  0600</v>
          </cell>
          <cell r="D114" t="str">
            <v>2X10 SCH 40 DWV COEX ABS/PVC/ABS</v>
          </cell>
          <cell r="E114">
            <v>167</v>
          </cell>
          <cell r="F114">
            <v>1670</v>
          </cell>
          <cell r="G114"/>
          <cell r="H114">
            <v>59.4</v>
          </cell>
          <cell r="I114">
            <v>59.4</v>
          </cell>
          <cell r="J114">
            <v>59.4</v>
          </cell>
          <cell r="K114">
            <v>59.4</v>
          </cell>
          <cell r="L114">
            <v>59.4</v>
          </cell>
          <cell r="M114">
            <v>59.4</v>
          </cell>
          <cell r="N114">
            <v>199</v>
          </cell>
        </row>
        <row r="115">
          <cell r="A115" t="str">
            <v>ABS220</v>
          </cell>
          <cell r="B115" t="str">
            <v>APA 17200</v>
          </cell>
          <cell r="C115" t="str">
            <v>APA 17200  0800</v>
          </cell>
          <cell r="D115" t="str">
            <v>2X20 SCH 40 DWV COEX ABS/PVC/ABS</v>
          </cell>
          <cell r="E115">
            <v>167</v>
          </cell>
          <cell r="F115">
            <v>3340</v>
          </cell>
          <cell r="G115"/>
          <cell r="H115">
            <v>59.4</v>
          </cell>
          <cell r="I115">
            <v>59.4</v>
          </cell>
          <cell r="J115">
            <v>59.4</v>
          </cell>
          <cell r="K115">
            <v>59.4</v>
          </cell>
          <cell r="L115">
            <v>59.4</v>
          </cell>
          <cell r="M115">
            <v>59.4</v>
          </cell>
          <cell r="N115">
            <v>199</v>
          </cell>
        </row>
        <row r="116">
          <cell r="A116" t="str">
            <v>ABS310</v>
          </cell>
          <cell r="B116" t="str">
            <v>APA 17300</v>
          </cell>
          <cell r="C116" t="str">
            <v>APA 17300  0600</v>
          </cell>
          <cell r="D116" t="str">
            <v>3X10 SCH 40 DWV COEX ABS/PVC/ABS</v>
          </cell>
          <cell r="E116">
            <v>75</v>
          </cell>
          <cell r="F116">
            <v>750</v>
          </cell>
          <cell r="G116"/>
          <cell r="H116">
            <v>118.5</v>
          </cell>
          <cell r="I116">
            <v>118.5</v>
          </cell>
          <cell r="J116">
            <v>118.5</v>
          </cell>
          <cell r="K116">
            <v>118.5</v>
          </cell>
          <cell r="L116">
            <v>118.5</v>
          </cell>
          <cell r="M116">
            <v>118.5</v>
          </cell>
          <cell r="N116">
            <v>408</v>
          </cell>
        </row>
        <row r="117">
          <cell r="A117" t="str">
            <v>ABS320</v>
          </cell>
          <cell r="B117" t="str">
            <v>APA 17300</v>
          </cell>
          <cell r="C117" t="str">
            <v>APA 17300  0800</v>
          </cell>
          <cell r="D117" t="str">
            <v>3X20 SCH 40 DWV COEX ABS/PVC/ABS</v>
          </cell>
          <cell r="E117">
            <v>75</v>
          </cell>
          <cell r="F117">
            <v>1500</v>
          </cell>
          <cell r="G117"/>
          <cell r="H117">
            <v>118.5</v>
          </cell>
          <cell r="I117">
            <v>118.5</v>
          </cell>
          <cell r="J117">
            <v>118.5</v>
          </cell>
          <cell r="K117">
            <v>118.5</v>
          </cell>
          <cell r="L117">
            <v>118.5</v>
          </cell>
          <cell r="M117">
            <v>118.5</v>
          </cell>
          <cell r="N117">
            <v>408</v>
          </cell>
        </row>
        <row r="118">
          <cell r="A118" t="str">
            <v>ABS410</v>
          </cell>
          <cell r="B118" t="str">
            <v>APA 17400</v>
          </cell>
          <cell r="C118" t="str">
            <v>APA 17400  0600</v>
          </cell>
          <cell r="D118" t="str">
            <v>4X10 SCH 40 DWV COEX ABS/PVC/ABS</v>
          </cell>
          <cell r="E118">
            <v>48</v>
          </cell>
          <cell r="F118">
            <v>480</v>
          </cell>
          <cell r="G118"/>
          <cell r="H118">
            <v>180</v>
          </cell>
          <cell r="I118">
            <v>180</v>
          </cell>
          <cell r="J118">
            <v>180</v>
          </cell>
          <cell r="K118">
            <v>180</v>
          </cell>
          <cell r="L118">
            <v>180</v>
          </cell>
          <cell r="M118">
            <v>180</v>
          </cell>
          <cell r="N118">
            <v>606</v>
          </cell>
        </row>
        <row r="119">
          <cell r="A119" t="str">
            <v>ABS420</v>
          </cell>
          <cell r="B119" t="str">
            <v>APA 17400</v>
          </cell>
          <cell r="C119" t="str">
            <v>APA 17400  0800</v>
          </cell>
          <cell r="D119" t="str">
            <v>4X20 SCH 40 DWV COEX ABS/PVC/ABS</v>
          </cell>
          <cell r="E119">
            <v>48</v>
          </cell>
          <cell r="F119">
            <v>960</v>
          </cell>
          <cell r="G119"/>
          <cell r="H119">
            <v>180</v>
          </cell>
          <cell r="I119">
            <v>180</v>
          </cell>
          <cell r="J119">
            <v>180</v>
          </cell>
          <cell r="K119">
            <v>180</v>
          </cell>
          <cell r="L119">
            <v>180</v>
          </cell>
          <cell r="M119">
            <v>180</v>
          </cell>
          <cell r="N119">
            <v>606</v>
          </cell>
        </row>
        <row r="120">
          <cell r="A120" t="str">
            <v>ABS610</v>
          </cell>
          <cell r="B120" t="str">
            <v>ABS 03600</v>
          </cell>
          <cell r="C120" t="str">
            <v>ABS 03600  0600</v>
          </cell>
          <cell r="D120" t="str">
            <v>6X10 DWV FOAM CORE SCH 40 PIPE</v>
          </cell>
          <cell r="E120">
            <v>20</v>
          </cell>
          <cell r="F120">
            <v>200</v>
          </cell>
          <cell r="G120"/>
          <cell r="H120">
            <v>493</v>
          </cell>
          <cell r="I120">
            <v>493</v>
          </cell>
          <cell r="J120">
            <v>493</v>
          </cell>
          <cell r="K120">
            <v>493</v>
          </cell>
          <cell r="L120">
            <v>493</v>
          </cell>
          <cell r="M120">
            <v>493</v>
          </cell>
          <cell r="N120">
            <v>1660</v>
          </cell>
        </row>
        <row r="121">
          <cell r="A121" t="str">
            <v>ABS620</v>
          </cell>
          <cell r="B121" t="str">
            <v>ABS 03600</v>
          </cell>
          <cell r="C121" t="str">
            <v>ABS 03600  0800</v>
          </cell>
          <cell r="D121" t="str">
            <v>6X20 DWV FOAM CORE SCH 40 PIPE</v>
          </cell>
          <cell r="E121">
            <v>20</v>
          </cell>
          <cell r="F121">
            <v>400</v>
          </cell>
          <cell r="G121"/>
          <cell r="H121">
            <v>493</v>
          </cell>
          <cell r="I121">
            <v>493</v>
          </cell>
          <cell r="J121">
            <v>493</v>
          </cell>
          <cell r="K121">
            <v>493</v>
          </cell>
          <cell r="L121">
            <v>493</v>
          </cell>
          <cell r="M121">
            <v>493</v>
          </cell>
          <cell r="N121">
            <v>1660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du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6"/>
  <sheetViews>
    <sheetView tabSelected="1" topLeftCell="A127" zoomScaleNormal="100" workbookViewId="0">
      <selection activeCell="F155" sqref="F155"/>
    </sheetView>
  </sheetViews>
  <sheetFormatPr defaultRowHeight="14.5" x14ac:dyDescent="0.35"/>
  <cols>
    <col min="1" max="1" width="10.453125" customWidth="1"/>
    <col min="2" max="2" width="20.26953125" style="1" customWidth="1"/>
    <col min="3" max="3" width="9.1796875" style="1" customWidth="1"/>
    <col min="4" max="4" width="13.7265625" style="1" customWidth="1"/>
    <col min="5" max="5" width="18.1796875" style="1" customWidth="1"/>
    <col min="6" max="6" width="14.1796875" style="3" customWidth="1"/>
    <col min="7" max="8" width="14.1796875" style="2" customWidth="1"/>
    <col min="9" max="9" width="13.1796875" style="2" customWidth="1"/>
    <col min="10" max="10" width="16.453125" style="2" customWidth="1"/>
  </cols>
  <sheetData>
    <row r="1" spans="1:10" x14ac:dyDescent="0.35">
      <c r="I1" s="12"/>
      <c r="J1" s="12" t="s">
        <v>22</v>
      </c>
    </row>
    <row r="2" spans="1:10" ht="15.5" x14ac:dyDescent="0.35">
      <c r="C2" s="139" t="s">
        <v>27</v>
      </c>
      <c r="D2" s="139"/>
      <c r="E2" s="139"/>
      <c r="F2" s="139"/>
      <c r="G2" s="139"/>
      <c r="H2" s="139"/>
      <c r="J2" s="12" t="s">
        <v>23</v>
      </c>
    </row>
    <row r="3" spans="1:10" ht="15.5" x14ac:dyDescent="0.35">
      <c r="C3" s="139" t="s">
        <v>141</v>
      </c>
      <c r="D3" s="139"/>
      <c r="E3" s="139"/>
      <c r="F3" s="139"/>
      <c r="G3" s="139"/>
      <c r="H3" s="139"/>
      <c r="J3" s="12" t="s">
        <v>24</v>
      </c>
    </row>
    <row r="4" spans="1:10" x14ac:dyDescent="0.35">
      <c r="J4" s="13" t="s">
        <v>25</v>
      </c>
    </row>
    <row r="5" spans="1:10" ht="15" thickBot="1" x14ac:dyDescent="0.4">
      <c r="J5" s="9"/>
    </row>
    <row r="6" spans="1:10" ht="15" thickBot="1" x14ac:dyDescent="0.4">
      <c r="A6" s="7"/>
      <c r="I6" s="8" t="s">
        <v>26</v>
      </c>
      <c r="J6" s="41"/>
    </row>
    <row r="7" spans="1:10" x14ac:dyDescent="0.35">
      <c r="A7" s="15" t="s">
        <v>143</v>
      </c>
      <c r="J7" s="8"/>
    </row>
    <row r="8" spans="1:10" ht="15" thickBot="1" x14ac:dyDescent="0.4">
      <c r="A8" t="s">
        <v>142</v>
      </c>
    </row>
    <row r="9" spans="1:10" ht="15" thickBot="1" x14ac:dyDescent="0.4">
      <c r="A9" s="137" t="s">
        <v>39</v>
      </c>
      <c r="B9" s="138"/>
    </row>
    <row r="10" spans="1:10" s="5" customFormat="1" x14ac:dyDescent="0.35">
      <c r="A10" s="25" t="s">
        <v>12</v>
      </c>
      <c r="B10" s="26" t="s">
        <v>13</v>
      </c>
      <c r="C10" s="26" t="s">
        <v>14</v>
      </c>
      <c r="D10" s="26" t="s">
        <v>19</v>
      </c>
      <c r="E10" s="26" t="s">
        <v>15</v>
      </c>
      <c r="F10" s="27" t="s">
        <v>16</v>
      </c>
      <c r="G10" s="28" t="s">
        <v>21</v>
      </c>
      <c r="H10" s="28" t="s">
        <v>20</v>
      </c>
      <c r="I10" s="28" t="s">
        <v>17</v>
      </c>
      <c r="J10" s="29" t="s">
        <v>18</v>
      </c>
    </row>
    <row r="11" spans="1:10" x14ac:dyDescent="0.35">
      <c r="A11" s="30" t="s">
        <v>0</v>
      </c>
      <c r="B11" s="18" t="s">
        <v>30</v>
      </c>
      <c r="C11" s="18">
        <v>450</v>
      </c>
      <c r="D11" s="19">
        <f>SUM(C11*10)</f>
        <v>4500</v>
      </c>
      <c r="E11" s="18">
        <v>1.64</v>
      </c>
      <c r="F11" s="20">
        <f>VLOOKUP(B11,'[1]4-13-25'!$A$3:$N$121,14,FALSE)</f>
        <v>22.5</v>
      </c>
      <c r="G11" s="20">
        <f>SUM((F11/100)*10)</f>
        <v>2.25</v>
      </c>
      <c r="H11" s="21">
        <f>SUM(F11/100)</f>
        <v>0.22500000000000001</v>
      </c>
      <c r="I11" s="22">
        <f>SUM(H11*J6)</f>
        <v>0</v>
      </c>
      <c r="J11" s="31">
        <f>SUM(I11*10)</f>
        <v>0</v>
      </c>
    </row>
    <row r="12" spans="1:10" x14ac:dyDescent="0.35">
      <c r="A12" s="30" t="s">
        <v>1</v>
      </c>
      <c r="B12" s="18" t="s">
        <v>31</v>
      </c>
      <c r="C12" s="18">
        <v>350</v>
      </c>
      <c r="D12" s="19">
        <f t="shared" ref="D12:D19" si="0">SUM(C12*10)</f>
        <v>3500</v>
      </c>
      <c r="E12" s="18">
        <v>2.1800000000000002</v>
      </c>
      <c r="F12" s="20">
        <f>VLOOKUP(B12,'[1]4-13-25'!$A$3:$N$121,14,FALSE)</f>
        <v>27.8</v>
      </c>
      <c r="G12" s="20">
        <f t="shared" ref="G12:G19" si="1">SUM((F12/100)*10)</f>
        <v>2.7800000000000002</v>
      </c>
      <c r="H12" s="21">
        <f t="shared" ref="H12:H19" si="2">SUM(F12/100)</f>
        <v>0.27800000000000002</v>
      </c>
      <c r="I12" s="22">
        <f>SUM(H12*J6)</f>
        <v>0</v>
      </c>
      <c r="J12" s="31">
        <f t="shared" ref="J12:J19" si="3">SUM(I12*10)</f>
        <v>0</v>
      </c>
    </row>
    <row r="13" spans="1:10" x14ac:dyDescent="0.35">
      <c r="A13" s="43" t="s">
        <v>2</v>
      </c>
      <c r="B13" s="18" t="s">
        <v>32</v>
      </c>
      <c r="C13" s="18">
        <v>300</v>
      </c>
      <c r="D13" s="19">
        <f t="shared" si="0"/>
        <v>3000</v>
      </c>
      <c r="E13" s="18">
        <v>3.24</v>
      </c>
      <c r="F13" s="20">
        <f>VLOOKUP(B13,'[1]4-13-25'!$A$3:$N$121,14,FALSE)</f>
        <v>43.9</v>
      </c>
      <c r="G13" s="20">
        <f t="shared" si="1"/>
        <v>4.3899999999999997</v>
      </c>
      <c r="H13" s="21">
        <f t="shared" si="2"/>
        <v>0.439</v>
      </c>
      <c r="I13" s="22">
        <f>SUM(H13*J6)</f>
        <v>0</v>
      </c>
      <c r="J13" s="31">
        <f t="shared" si="3"/>
        <v>0</v>
      </c>
    </row>
    <row r="14" spans="1:10" x14ac:dyDescent="0.35">
      <c r="A14" s="30" t="s">
        <v>3</v>
      </c>
      <c r="B14" s="18" t="s">
        <v>33</v>
      </c>
      <c r="C14" s="18">
        <v>212</v>
      </c>
      <c r="D14" s="19">
        <f t="shared" si="0"/>
        <v>2120</v>
      </c>
      <c r="E14" s="18">
        <v>4.3899999999999997</v>
      </c>
      <c r="F14" s="20">
        <f>VLOOKUP(B14,'[1]4-13-25'!$A$3:$N$121,14,FALSE)</f>
        <v>54.6</v>
      </c>
      <c r="G14" s="20">
        <f t="shared" si="1"/>
        <v>5.4600000000000009</v>
      </c>
      <c r="H14" s="21">
        <f t="shared" si="2"/>
        <v>0.54600000000000004</v>
      </c>
      <c r="I14" s="22">
        <f>SUM(H14*J6)</f>
        <v>0</v>
      </c>
      <c r="J14" s="31">
        <f t="shared" si="3"/>
        <v>0</v>
      </c>
    </row>
    <row r="15" spans="1:10" x14ac:dyDescent="0.35">
      <c r="A15" s="30" t="s">
        <v>4</v>
      </c>
      <c r="B15" s="18" t="s">
        <v>34</v>
      </c>
      <c r="C15" s="18">
        <v>165</v>
      </c>
      <c r="D15" s="19">
        <f t="shared" si="0"/>
        <v>1650</v>
      </c>
      <c r="E15" s="18">
        <v>5.25</v>
      </c>
      <c r="F15" s="20">
        <f>VLOOKUP(B15,'[1]4-13-25'!$A$3:$N$121,14,FALSE)</f>
        <v>65.3</v>
      </c>
      <c r="G15" s="20">
        <f t="shared" si="1"/>
        <v>6.53</v>
      </c>
      <c r="H15" s="21">
        <f t="shared" si="2"/>
        <v>0.65300000000000002</v>
      </c>
      <c r="I15" s="22">
        <f>SUM(H15*J6)</f>
        <v>0</v>
      </c>
      <c r="J15" s="31">
        <f t="shared" si="3"/>
        <v>0</v>
      </c>
    </row>
    <row r="16" spans="1:10" x14ac:dyDescent="0.35">
      <c r="A16" s="30" t="s">
        <v>5</v>
      </c>
      <c r="B16" s="18" t="s">
        <v>35</v>
      </c>
      <c r="C16" s="18">
        <v>111</v>
      </c>
      <c r="D16" s="19">
        <f t="shared" si="0"/>
        <v>1110</v>
      </c>
      <c r="E16" s="18">
        <v>7.05</v>
      </c>
      <c r="F16" s="20">
        <f>VLOOKUP(B16,'[1]4-13-25'!$A$3:$N$121,14,FALSE)</f>
        <v>87.8</v>
      </c>
      <c r="G16" s="20">
        <f t="shared" si="1"/>
        <v>8.7799999999999994</v>
      </c>
      <c r="H16" s="21">
        <f t="shared" si="2"/>
        <v>0.878</v>
      </c>
      <c r="I16" s="22">
        <f>SUM(H16*J6)</f>
        <v>0</v>
      </c>
      <c r="J16" s="31">
        <f t="shared" si="3"/>
        <v>0</v>
      </c>
    </row>
    <row r="17" spans="1:10" x14ac:dyDescent="0.35">
      <c r="A17" s="30" t="s">
        <v>7</v>
      </c>
      <c r="B17" s="18" t="s">
        <v>36</v>
      </c>
      <c r="C17" s="18">
        <v>113</v>
      </c>
      <c r="D17" s="19">
        <f t="shared" si="0"/>
        <v>1130</v>
      </c>
      <c r="E17" s="18">
        <v>14.63</v>
      </c>
      <c r="F17" s="20">
        <f>VLOOKUP(B17,'[1]4-13-25'!$A$3:$N$121,14,FALSE)</f>
        <v>173.4</v>
      </c>
      <c r="G17" s="20">
        <f t="shared" si="1"/>
        <v>17.34</v>
      </c>
      <c r="H17" s="21">
        <f t="shared" si="2"/>
        <v>1.734</v>
      </c>
      <c r="I17" s="22">
        <f>SUM(H17*J6)</f>
        <v>0</v>
      </c>
      <c r="J17" s="31">
        <f t="shared" si="3"/>
        <v>0</v>
      </c>
    </row>
    <row r="18" spans="1:10" x14ac:dyDescent="0.35">
      <c r="A18" s="30" t="s">
        <v>8</v>
      </c>
      <c r="B18" s="18" t="s">
        <v>37</v>
      </c>
      <c r="C18" s="18">
        <v>67</v>
      </c>
      <c r="D18" s="19">
        <f t="shared" si="0"/>
        <v>670</v>
      </c>
      <c r="E18" s="18">
        <v>20.83</v>
      </c>
      <c r="F18" s="20">
        <f>VLOOKUP(B18,'[1]4-13-25'!$A$3:$N$121,14,FALSE)</f>
        <v>235.5</v>
      </c>
      <c r="G18" s="20">
        <f t="shared" si="1"/>
        <v>23.55</v>
      </c>
      <c r="H18" s="21">
        <f t="shared" si="2"/>
        <v>2.355</v>
      </c>
      <c r="I18" s="22">
        <f>SUM(H18*J6)</f>
        <v>0</v>
      </c>
      <c r="J18" s="31">
        <f t="shared" si="3"/>
        <v>0</v>
      </c>
    </row>
    <row r="19" spans="1:10" ht="15" thickBot="1" x14ac:dyDescent="0.4">
      <c r="A19" s="32" t="s">
        <v>28</v>
      </c>
      <c r="B19" s="33" t="s">
        <v>38</v>
      </c>
      <c r="C19" s="33">
        <v>33</v>
      </c>
      <c r="D19" s="34">
        <f t="shared" si="0"/>
        <v>330</v>
      </c>
      <c r="E19" s="33">
        <v>36.630000000000003</v>
      </c>
      <c r="F19" s="35">
        <f>VLOOKUP(B19,'[1]4-13-25'!$A$3:$N$121,14,FALSE)</f>
        <v>444.3</v>
      </c>
      <c r="G19" s="35">
        <f t="shared" si="1"/>
        <v>44.430000000000007</v>
      </c>
      <c r="H19" s="36">
        <f t="shared" si="2"/>
        <v>4.4430000000000005</v>
      </c>
      <c r="I19" s="37">
        <f>SUM(H19*J6)</f>
        <v>0</v>
      </c>
      <c r="J19" s="38">
        <f t="shared" si="3"/>
        <v>0</v>
      </c>
    </row>
    <row r="20" spans="1:10" ht="15" thickBot="1" x14ac:dyDescent="0.4">
      <c r="D20" s="4"/>
    </row>
    <row r="21" spans="1:10" ht="15" thickBot="1" x14ac:dyDescent="0.4">
      <c r="A21" s="16" t="s">
        <v>53</v>
      </c>
      <c r="B21" s="17"/>
      <c r="D21" s="4"/>
    </row>
    <row r="22" spans="1:10" s="5" customFormat="1" x14ac:dyDescent="0.35">
      <c r="A22" s="25" t="s">
        <v>12</v>
      </c>
      <c r="B22" s="26" t="s">
        <v>13</v>
      </c>
      <c r="C22" s="26" t="s">
        <v>14</v>
      </c>
      <c r="D22" s="26" t="s">
        <v>19</v>
      </c>
      <c r="E22" s="26" t="s">
        <v>15</v>
      </c>
      <c r="F22" s="27" t="s">
        <v>16</v>
      </c>
      <c r="G22" s="28" t="s">
        <v>21</v>
      </c>
      <c r="H22" s="28" t="s">
        <v>20</v>
      </c>
      <c r="I22" s="28" t="s">
        <v>17</v>
      </c>
      <c r="J22" s="29" t="s">
        <v>18</v>
      </c>
    </row>
    <row r="23" spans="1:10" x14ac:dyDescent="0.35">
      <c r="A23" s="30" t="s">
        <v>0</v>
      </c>
      <c r="B23" s="18" t="s">
        <v>43</v>
      </c>
      <c r="C23" s="18">
        <v>450</v>
      </c>
      <c r="D23" s="19">
        <f>SUM(C23*20)</f>
        <v>9000</v>
      </c>
      <c r="E23" s="23">
        <f t="shared" ref="E23:E28" si="4">SUM(E11*2)</f>
        <v>3.28</v>
      </c>
      <c r="F23" s="20">
        <f>VLOOKUP(B23,'[1]4-13-25'!$A$3:$N$121,14,FALSE)</f>
        <v>22.5</v>
      </c>
      <c r="G23" s="20">
        <f>SUM((F23/100)*20)</f>
        <v>4.5</v>
      </c>
      <c r="H23" s="21">
        <f>SUM(F23/100)</f>
        <v>0.22500000000000001</v>
      </c>
      <c r="I23" s="22">
        <f>SUM(H23*J6)</f>
        <v>0</v>
      </c>
      <c r="J23" s="31">
        <f>SUM(I23*20)</f>
        <v>0</v>
      </c>
    </row>
    <row r="24" spans="1:10" x14ac:dyDescent="0.35">
      <c r="A24" s="30" t="s">
        <v>1</v>
      </c>
      <c r="B24" s="18" t="s">
        <v>44</v>
      </c>
      <c r="C24" s="18">
        <v>350</v>
      </c>
      <c r="D24" s="19">
        <f t="shared" ref="D24:D35" si="5">SUM(C24*20)</f>
        <v>7000</v>
      </c>
      <c r="E24" s="23">
        <f t="shared" si="4"/>
        <v>4.3600000000000003</v>
      </c>
      <c r="F24" s="20">
        <f>VLOOKUP(B24,'[1]4-13-25'!$A$3:$N$121,14,FALSE)</f>
        <v>27.8</v>
      </c>
      <c r="G24" s="20">
        <f t="shared" ref="G24:G35" si="6">SUM((F24/100)*20)</f>
        <v>5.5600000000000005</v>
      </c>
      <c r="H24" s="21">
        <f t="shared" ref="H24:H35" si="7">SUM(F24/100)</f>
        <v>0.27800000000000002</v>
      </c>
      <c r="I24" s="22">
        <f>SUM(H24*J6)</f>
        <v>0</v>
      </c>
      <c r="J24" s="31">
        <f t="shared" ref="J24:J35" si="8">SUM(I24*20)</f>
        <v>0</v>
      </c>
    </row>
    <row r="25" spans="1:10" x14ac:dyDescent="0.35">
      <c r="A25" s="43" t="s">
        <v>2</v>
      </c>
      <c r="B25" s="18" t="s">
        <v>45</v>
      </c>
      <c r="C25" s="18">
        <v>300</v>
      </c>
      <c r="D25" s="19">
        <f t="shared" si="5"/>
        <v>6000</v>
      </c>
      <c r="E25" s="23">
        <f t="shared" si="4"/>
        <v>6.48</v>
      </c>
      <c r="F25" s="20">
        <f>VLOOKUP(B25,'[1]4-13-25'!$A$3:$N$121,14,FALSE)</f>
        <v>43.9</v>
      </c>
      <c r="G25" s="20">
        <f t="shared" si="6"/>
        <v>8.7799999999999994</v>
      </c>
      <c r="H25" s="21">
        <f t="shared" si="7"/>
        <v>0.439</v>
      </c>
      <c r="I25" s="22">
        <f>SUM(H25*J6)</f>
        <v>0</v>
      </c>
      <c r="J25" s="31">
        <f t="shared" si="8"/>
        <v>0</v>
      </c>
    </row>
    <row r="26" spans="1:10" x14ac:dyDescent="0.35">
      <c r="A26" s="30" t="s">
        <v>3</v>
      </c>
      <c r="B26" s="18" t="s">
        <v>46</v>
      </c>
      <c r="C26" s="18">
        <v>212</v>
      </c>
      <c r="D26" s="19">
        <f t="shared" si="5"/>
        <v>4240</v>
      </c>
      <c r="E26" s="23">
        <f t="shared" si="4"/>
        <v>8.7799999999999994</v>
      </c>
      <c r="F26" s="20">
        <f>VLOOKUP(B26,'[1]4-13-25'!$A$3:$N$121,14,FALSE)</f>
        <v>54.6</v>
      </c>
      <c r="G26" s="20">
        <f t="shared" si="6"/>
        <v>10.920000000000002</v>
      </c>
      <c r="H26" s="21">
        <f t="shared" si="7"/>
        <v>0.54600000000000004</v>
      </c>
      <c r="I26" s="22">
        <f>SUM(H26*J6)</f>
        <v>0</v>
      </c>
      <c r="J26" s="31">
        <f t="shared" si="8"/>
        <v>0</v>
      </c>
    </row>
    <row r="27" spans="1:10" x14ac:dyDescent="0.35">
      <c r="A27" s="30" t="s">
        <v>4</v>
      </c>
      <c r="B27" s="18" t="s">
        <v>47</v>
      </c>
      <c r="C27" s="18">
        <v>165</v>
      </c>
      <c r="D27" s="19">
        <f t="shared" si="5"/>
        <v>3300</v>
      </c>
      <c r="E27" s="23">
        <f t="shared" si="4"/>
        <v>10.5</v>
      </c>
      <c r="F27" s="20">
        <f>VLOOKUP(B27,'[1]4-13-25'!$A$3:$N$121,14,FALSE)</f>
        <v>65.3</v>
      </c>
      <c r="G27" s="20">
        <f t="shared" si="6"/>
        <v>13.06</v>
      </c>
      <c r="H27" s="21">
        <f t="shared" si="7"/>
        <v>0.65300000000000002</v>
      </c>
      <c r="I27" s="22">
        <f>SUM(H27*J6)</f>
        <v>0</v>
      </c>
      <c r="J27" s="31">
        <f t="shared" si="8"/>
        <v>0</v>
      </c>
    </row>
    <row r="28" spans="1:10" x14ac:dyDescent="0.35">
      <c r="A28" s="30" t="s">
        <v>5</v>
      </c>
      <c r="B28" s="18" t="s">
        <v>48</v>
      </c>
      <c r="C28" s="18">
        <v>111</v>
      </c>
      <c r="D28" s="19">
        <f t="shared" si="5"/>
        <v>2220</v>
      </c>
      <c r="E28" s="23">
        <f t="shared" si="4"/>
        <v>14.1</v>
      </c>
      <c r="F28" s="20">
        <f>VLOOKUP(B28,'[1]4-13-25'!$A$3:$N$121,14,FALSE)</f>
        <v>87.8</v>
      </c>
      <c r="G28" s="20">
        <f t="shared" si="6"/>
        <v>17.559999999999999</v>
      </c>
      <c r="H28" s="21">
        <f t="shared" si="7"/>
        <v>0.878</v>
      </c>
      <c r="I28" s="22">
        <f>SUM(H28*J6)</f>
        <v>0</v>
      </c>
      <c r="J28" s="31">
        <f t="shared" si="8"/>
        <v>0</v>
      </c>
    </row>
    <row r="29" spans="1:10" x14ac:dyDescent="0.35">
      <c r="A29" s="30" t="s">
        <v>6</v>
      </c>
      <c r="B29" s="80" t="s">
        <v>49</v>
      </c>
      <c r="C29" s="18">
        <v>73</v>
      </c>
      <c r="D29" s="19">
        <f t="shared" si="5"/>
        <v>1460</v>
      </c>
      <c r="E29" s="23">
        <v>22.36</v>
      </c>
      <c r="F29" s="20">
        <v>142.4</v>
      </c>
      <c r="G29" s="20">
        <f t="shared" si="6"/>
        <v>28.480000000000004</v>
      </c>
      <c r="H29" s="21">
        <f t="shared" si="7"/>
        <v>1.4240000000000002</v>
      </c>
      <c r="I29" s="22">
        <f>SUM(H29*J6)</f>
        <v>0</v>
      </c>
      <c r="J29" s="31">
        <f t="shared" si="8"/>
        <v>0</v>
      </c>
    </row>
    <row r="30" spans="1:10" x14ac:dyDescent="0.35">
      <c r="A30" s="30" t="s">
        <v>7</v>
      </c>
      <c r="B30" s="18" t="s">
        <v>50</v>
      </c>
      <c r="C30" s="18">
        <v>50</v>
      </c>
      <c r="D30" s="19">
        <f t="shared" si="5"/>
        <v>1000</v>
      </c>
      <c r="E30" s="23">
        <f>SUM(E17*2)</f>
        <v>29.26</v>
      </c>
      <c r="F30" s="20">
        <f>VLOOKUP(B30,'[1]4-13-25'!$A$3:$N$121,14,FALSE)</f>
        <v>173.4</v>
      </c>
      <c r="G30" s="20">
        <f t="shared" si="6"/>
        <v>34.68</v>
      </c>
      <c r="H30" s="21">
        <f t="shared" si="7"/>
        <v>1.734</v>
      </c>
      <c r="I30" s="22">
        <f>SUM(H30*J6)</f>
        <v>0</v>
      </c>
      <c r="J30" s="31">
        <f t="shared" si="8"/>
        <v>0</v>
      </c>
    </row>
    <row r="31" spans="1:10" x14ac:dyDescent="0.35">
      <c r="A31" s="30" t="s">
        <v>8</v>
      </c>
      <c r="B31" s="18" t="s">
        <v>51</v>
      </c>
      <c r="C31" s="18">
        <v>67</v>
      </c>
      <c r="D31" s="19">
        <f t="shared" si="5"/>
        <v>1340</v>
      </c>
      <c r="E31" s="23">
        <f>SUM(E18*2)</f>
        <v>41.66</v>
      </c>
      <c r="F31" s="20">
        <f>VLOOKUP(B31,'[1]4-13-25'!$A$3:$N$121,14,FALSE)</f>
        <v>235.5</v>
      </c>
      <c r="G31" s="20">
        <f t="shared" si="6"/>
        <v>47.1</v>
      </c>
      <c r="H31" s="21">
        <f t="shared" si="7"/>
        <v>2.355</v>
      </c>
      <c r="I31" s="22">
        <f>SUM(H31*J6)</f>
        <v>0</v>
      </c>
      <c r="J31" s="31">
        <f t="shared" si="8"/>
        <v>0</v>
      </c>
    </row>
    <row r="32" spans="1:10" x14ac:dyDescent="0.35">
      <c r="A32" s="30" t="s">
        <v>28</v>
      </c>
      <c r="B32" s="18" t="s">
        <v>52</v>
      </c>
      <c r="C32" s="18">
        <v>33</v>
      </c>
      <c r="D32" s="19">
        <f t="shared" si="5"/>
        <v>660</v>
      </c>
      <c r="E32" s="23">
        <f>SUM(E19*2)</f>
        <v>73.260000000000005</v>
      </c>
      <c r="F32" s="20">
        <f>VLOOKUP(B32,'[1]4-13-25'!$A$3:$N$121,14,FALSE)</f>
        <v>444.3</v>
      </c>
      <c r="G32" s="20">
        <f t="shared" si="6"/>
        <v>88.860000000000014</v>
      </c>
      <c r="H32" s="21">
        <f t="shared" si="7"/>
        <v>4.4430000000000005</v>
      </c>
      <c r="I32" s="22">
        <f>SUM(H32*J6)</f>
        <v>0</v>
      </c>
      <c r="J32" s="31">
        <f t="shared" si="8"/>
        <v>0</v>
      </c>
    </row>
    <row r="33" spans="1:11" x14ac:dyDescent="0.35">
      <c r="A33" s="30" t="s">
        <v>9</v>
      </c>
      <c r="B33" s="18" t="s">
        <v>40</v>
      </c>
      <c r="C33" s="18">
        <v>14</v>
      </c>
      <c r="D33" s="19">
        <f t="shared" si="5"/>
        <v>280</v>
      </c>
      <c r="E33" s="23">
        <v>110.24</v>
      </c>
      <c r="F33" s="20">
        <f>VLOOKUP(B33,'[1]4-13-25'!$A$3:$N$121,14,FALSE)</f>
        <v>692.7</v>
      </c>
      <c r="G33" s="20">
        <f t="shared" si="6"/>
        <v>138.54000000000002</v>
      </c>
      <c r="H33" s="21">
        <f t="shared" si="7"/>
        <v>6.9270000000000005</v>
      </c>
      <c r="I33" s="22">
        <f>SUM(H33*J6)</f>
        <v>0</v>
      </c>
      <c r="J33" s="31">
        <f t="shared" si="8"/>
        <v>0</v>
      </c>
    </row>
    <row r="34" spans="1:11" x14ac:dyDescent="0.35">
      <c r="A34" s="30" t="s">
        <v>10</v>
      </c>
      <c r="B34" s="18" t="s">
        <v>41</v>
      </c>
      <c r="C34" s="18">
        <v>11</v>
      </c>
      <c r="D34" s="19">
        <f t="shared" si="5"/>
        <v>220</v>
      </c>
      <c r="E34" s="23">
        <v>156.30000000000001</v>
      </c>
      <c r="F34" s="20">
        <f>VLOOKUP(B34,'[1]4-13-25'!$A$3:$N$121,14,FALSE)</f>
        <v>976.4</v>
      </c>
      <c r="G34" s="20">
        <f t="shared" si="6"/>
        <v>195.27999999999997</v>
      </c>
      <c r="H34" s="21">
        <f t="shared" si="7"/>
        <v>9.7639999999999993</v>
      </c>
      <c r="I34" s="22">
        <f>SUM(H34*J6)</f>
        <v>0</v>
      </c>
      <c r="J34" s="31">
        <f t="shared" si="8"/>
        <v>0</v>
      </c>
    </row>
    <row r="35" spans="1:11" ht="15" thickBot="1" x14ac:dyDescent="0.4">
      <c r="A35" s="32" t="s">
        <v>11</v>
      </c>
      <c r="B35" s="33" t="s">
        <v>42</v>
      </c>
      <c r="C35" s="33">
        <v>4</v>
      </c>
      <c r="D35" s="34">
        <f t="shared" si="5"/>
        <v>80</v>
      </c>
      <c r="E35" s="39">
        <v>206.6</v>
      </c>
      <c r="F35" s="35">
        <f>VLOOKUP(B35,'[1]4-13-25'!$A$3:$N$121,14,FALSE)</f>
        <v>1293.4000000000001</v>
      </c>
      <c r="G35" s="35">
        <f t="shared" si="6"/>
        <v>258.68</v>
      </c>
      <c r="H35" s="36">
        <f t="shared" si="7"/>
        <v>12.934000000000001</v>
      </c>
      <c r="I35" s="37">
        <f>SUM(H35*J6)</f>
        <v>0</v>
      </c>
      <c r="J35" s="38">
        <f t="shared" si="8"/>
        <v>0</v>
      </c>
    </row>
    <row r="36" spans="1:11" ht="15" thickBot="1" x14ac:dyDescent="0.4">
      <c r="A36" s="45"/>
      <c r="B36" s="45"/>
      <c r="C36" s="45"/>
      <c r="D36" s="46"/>
      <c r="E36" s="47"/>
      <c r="F36" s="48"/>
      <c r="G36" s="42"/>
      <c r="H36" s="49"/>
      <c r="I36" s="50"/>
      <c r="J36" s="50"/>
    </row>
    <row r="37" spans="1:11" ht="15" thickBot="1" x14ac:dyDescent="0.4">
      <c r="A37" s="16" t="s">
        <v>134</v>
      </c>
      <c r="B37" s="17"/>
      <c r="D37" s="4"/>
    </row>
    <row r="38" spans="1:11" x14ac:dyDescent="0.35">
      <c r="A38" s="25" t="s">
        <v>12</v>
      </c>
      <c r="B38" s="26" t="s">
        <v>13</v>
      </c>
      <c r="C38" s="26" t="s">
        <v>14</v>
      </c>
      <c r="D38" s="26" t="s">
        <v>19</v>
      </c>
      <c r="E38" s="26" t="s">
        <v>15</v>
      </c>
      <c r="F38" s="27" t="s">
        <v>16</v>
      </c>
      <c r="G38" s="28" t="s">
        <v>21</v>
      </c>
      <c r="H38" s="28" t="s">
        <v>20</v>
      </c>
      <c r="I38" s="28" t="s">
        <v>17</v>
      </c>
      <c r="J38" s="29" t="s">
        <v>18</v>
      </c>
    </row>
    <row r="39" spans="1:11" x14ac:dyDescent="0.35">
      <c r="A39" s="30" t="s">
        <v>1</v>
      </c>
      <c r="B39" s="109" t="s">
        <v>135</v>
      </c>
      <c r="C39" s="109">
        <v>350</v>
      </c>
      <c r="D39" s="115">
        <v>3500</v>
      </c>
      <c r="E39" s="116">
        <v>2.1800000000000002</v>
      </c>
      <c r="F39" s="96">
        <f>VLOOKUP(B39,'[1]4-13-25'!$A$3:$N$121,14,FALSE)</f>
        <v>27.8</v>
      </c>
      <c r="G39" s="20">
        <f>SUM((F39/100)*10)</f>
        <v>2.7800000000000002</v>
      </c>
      <c r="H39" s="21">
        <f t="shared" ref="H39:H40" si="9">SUM(F39/100)</f>
        <v>0.27800000000000002</v>
      </c>
      <c r="I39" s="22">
        <f>SUM(H39*J6)</f>
        <v>0</v>
      </c>
      <c r="J39" s="112">
        <f>SUM(I39*10)</f>
        <v>0</v>
      </c>
    </row>
    <row r="40" spans="1:11" ht="15" thickBot="1" x14ac:dyDescent="0.4">
      <c r="A40" s="30" t="s">
        <v>8</v>
      </c>
      <c r="B40" s="33" t="s">
        <v>136</v>
      </c>
      <c r="C40" s="33">
        <v>67</v>
      </c>
      <c r="D40" s="114">
        <v>670</v>
      </c>
      <c r="E40" s="39">
        <v>20.83</v>
      </c>
      <c r="F40" s="96">
        <f>VLOOKUP(B40,'[1]4-13-25'!$A$3:$N$121,14,FALSE)</f>
        <v>248.4</v>
      </c>
      <c r="G40" s="117">
        <f>SUM((F40/100)*10)</f>
        <v>24.84</v>
      </c>
      <c r="H40" s="118">
        <f t="shared" si="9"/>
        <v>2.484</v>
      </c>
      <c r="I40" s="37">
        <f>SUM(H40*J6)</f>
        <v>0</v>
      </c>
      <c r="J40" s="113">
        <f>SUM(I40*10)</f>
        <v>0</v>
      </c>
    </row>
    <row r="41" spans="1:11" x14ac:dyDescent="0.35">
      <c r="A41" s="101"/>
      <c r="B41" s="60"/>
      <c r="C41" s="60"/>
      <c r="D41" s="101"/>
      <c r="E41" s="60"/>
      <c r="F41" s="102"/>
      <c r="G41" s="103"/>
      <c r="H41" s="103"/>
      <c r="I41" s="50"/>
      <c r="J41" s="50"/>
      <c r="K41" s="108"/>
    </row>
    <row r="42" spans="1:11" ht="15" thickBot="1" x14ac:dyDescent="0.4">
      <c r="A42" s="99" t="s">
        <v>54</v>
      </c>
      <c r="B42" s="100"/>
      <c r="C42" s="104"/>
      <c r="D42" s="104"/>
      <c r="E42" s="106"/>
      <c r="F42" s="105"/>
      <c r="G42" s="107"/>
      <c r="H42" s="107"/>
      <c r="I42" s="107"/>
      <c r="J42" s="107"/>
    </row>
    <row r="43" spans="1:11" x14ac:dyDescent="0.35">
      <c r="A43" s="25" t="s">
        <v>12</v>
      </c>
      <c r="B43" s="26" t="s">
        <v>13</v>
      </c>
      <c r="C43" s="26" t="s">
        <v>14</v>
      </c>
      <c r="D43" s="26" t="s">
        <v>19</v>
      </c>
      <c r="E43" s="26" t="s">
        <v>15</v>
      </c>
      <c r="F43" s="27" t="s">
        <v>16</v>
      </c>
      <c r="G43" s="28" t="s">
        <v>21</v>
      </c>
      <c r="H43" s="28" t="s">
        <v>20</v>
      </c>
      <c r="I43" s="28" t="s">
        <v>17</v>
      </c>
      <c r="J43" s="29" t="s">
        <v>18</v>
      </c>
    </row>
    <row r="44" spans="1:11" x14ac:dyDescent="0.35">
      <c r="A44" s="30" t="s">
        <v>0</v>
      </c>
      <c r="B44" s="18" t="s">
        <v>55</v>
      </c>
      <c r="C44" s="18">
        <v>450</v>
      </c>
      <c r="D44" s="19">
        <f>SUM(C44*20)</f>
        <v>9000</v>
      </c>
      <c r="E44" s="23">
        <v>3.28</v>
      </c>
      <c r="F44" s="20">
        <f>VLOOKUP(B44,'[1]4-13-25'!$A$3:$N$121,14,FALSE)</f>
        <v>22.5</v>
      </c>
      <c r="G44" s="20">
        <f>SUM((F44/100)*20)</f>
        <v>4.5</v>
      </c>
      <c r="H44" s="21">
        <f>SUM(F44/100)</f>
        <v>0.22500000000000001</v>
      </c>
      <c r="I44" s="22">
        <f>SUM(H44*J6)</f>
        <v>0</v>
      </c>
      <c r="J44" s="31">
        <f>SUM(I44*20)</f>
        <v>0</v>
      </c>
    </row>
    <row r="45" spans="1:11" x14ac:dyDescent="0.35">
      <c r="A45" s="30" t="s">
        <v>1</v>
      </c>
      <c r="B45" s="18" t="s">
        <v>56</v>
      </c>
      <c r="C45" s="18">
        <v>350</v>
      </c>
      <c r="D45" s="19">
        <f t="shared" ref="D45:D56" si="10">SUM(C45*20)</f>
        <v>7000</v>
      </c>
      <c r="E45" s="23">
        <v>4.3600000000000003</v>
      </c>
      <c r="F45" s="20">
        <f>VLOOKUP(B45,'[1]4-13-25'!$A$3:$N$121,14,FALSE)</f>
        <v>27.8</v>
      </c>
      <c r="G45" s="20">
        <f t="shared" ref="G45:G56" si="11">SUM((F45/100)*20)</f>
        <v>5.5600000000000005</v>
      </c>
      <c r="H45" s="21">
        <f t="shared" ref="H45:H56" si="12">SUM(F45/100)</f>
        <v>0.27800000000000002</v>
      </c>
      <c r="I45" s="22">
        <f>SUM(H45*J6)</f>
        <v>0</v>
      </c>
      <c r="J45" s="31">
        <f t="shared" ref="J45:J57" si="13">SUM(I45*20)</f>
        <v>0</v>
      </c>
    </row>
    <row r="46" spans="1:11" x14ac:dyDescent="0.35">
      <c r="A46" s="43" t="s">
        <v>2</v>
      </c>
      <c r="B46" s="18" t="s">
        <v>57</v>
      </c>
      <c r="C46" s="18">
        <v>300</v>
      </c>
      <c r="D46" s="19">
        <f t="shared" si="10"/>
        <v>6000</v>
      </c>
      <c r="E46" s="23">
        <v>6.48</v>
      </c>
      <c r="F46" s="20">
        <f>VLOOKUP(B46,'[1]4-13-25'!$A$3:$N$121,14,FALSE)</f>
        <v>43.9</v>
      </c>
      <c r="G46" s="20">
        <f t="shared" si="11"/>
        <v>8.7799999999999994</v>
      </c>
      <c r="H46" s="21">
        <f t="shared" si="12"/>
        <v>0.439</v>
      </c>
      <c r="I46" s="22">
        <f>SUM(H46*J6)</f>
        <v>0</v>
      </c>
      <c r="J46" s="31">
        <f t="shared" si="13"/>
        <v>0</v>
      </c>
    </row>
    <row r="47" spans="1:11" x14ac:dyDescent="0.35">
      <c r="A47" s="30" t="s">
        <v>3</v>
      </c>
      <c r="B47" s="18" t="s">
        <v>58</v>
      </c>
      <c r="C47" s="18">
        <v>200</v>
      </c>
      <c r="D47" s="19">
        <f t="shared" si="10"/>
        <v>4000</v>
      </c>
      <c r="E47" s="23">
        <v>8.7799999999999994</v>
      </c>
      <c r="F47" s="20">
        <f>VLOOKUP(B47,'[1]4-13-25'!$A$3:$N$121,14,FALSE)</f>
        <v>55.7</v>
      </c>
      <c r="G47" s="20">
        <f t="shared" si="11"/>
        <v>11.14</v>
      </c>
      <c r="H47" s="21">
        <f t="shared" si="12"/>
        <v>0.55700000000000005</v>
      </c>
      <c r="I47" s="22">
        <f>SUM(H47*J6)</f>
        <v>0</v>
      </c>
      <c r="J47" s="31">
        <f t="shared" si="13"/>
        <v>0</v>
      </c>
    </row>
    <row r="48" spans="1:11" x14ac:dyDescent="0.35">
      <c r="A48" s="30" t="s">
        <v>4</v>
      </c>
      <c r="B48" s="18" t="s">
        <v>59</v>
      </c>
      <c r="C48" s="18">
        <v>165</v>
      </c>
      <c r="D48" s="19">
        <f t="shared" si="10"/>
        <v>3300</v>
      </c>
      <c r="E48" s="23">
        <v>10.5</v>
      </c>
      <c r="F48" s="20">
        <f>VLOOKUP(B48,'[1]4-13-25'!$A$3:$N$121,14,FALSE)</f>
        <v>68.5</v>
      </c>
      <c r="G48" s="20">
        <f t="shared" si="11"/>
        <v>13.700000000000001</v>
      </c>
      <c r="H48" s="21">
        <f t="shared" si="12"/>
        <v>0.68500000000000005</v>
      </c>
      <c r="I48" s="22">
        <f>SUM(H48*J6)</f>
        <v>0</v>
      </c>
      <c r="J48" s="31">
        <f t="shared" si="13"/>
        <v>0</v>
      </c>
    </row>
    <row r="49" spans="1:11" x14ac:dyDescent="0.35">
      <c r="A49" s="30" t="s">
        <v>5</v>
      </c>
      <c r="B49" s="18" t="s">
        <v>60</v>
      </c>
      <c r="C49" s="18">
        <v>111</v>
      </c>
      <c r="D49" s="19">
        <f t="shared" si="10"/>
        <v>2220</v>
      </c>
      <c r="E49" s="23">
        <v>14.1</v>
      </c>
      <c r="F49" s="20">
        <f>VLOOKUP(B49,'[1]4-13-25'!$A$3:$N$121,14,FALSE)</f>
        <v>89.9</v>
      </c>
      <c r="G49" s="20">
        <f t="shared" si="11"/>
        <v>17.98</v>
      </c>
      <c r="H49" s="21">
        <f t="shared" si="12"/>
        <v>0.89900000000000002</v>
      </c>
      <c r="I49" s="22">
        <f>SUM(H49*J6)</f>
        <v>0</v>
      </c>
      <c r="J49" s="31">
        <f t="shared" si="13"/>
        <v>0</v>
      </c>
    </row>
    <row r="50" spans="1:11" x14ac:dyDescent="0.35">
      <c r="A50" s="30" t="s">
        <v>6</v>
      </c>
      <c r="B50" s="18" t="s">
        <v>61</v>
      </c>
      <c r="C50" s="18">
        <v>73</v>
      </c>
      <c r="D50" s="19">
        <f t="shared" si="10"/>
        <v>1460</v>
      </c>
      <c r="E50" s="23">
        <v>22.36</v>
      </c>
      <c r="F50" s="20">
        <f>VLOOKUP(B50,'[1]4-13-25'!$A$3:$N$121,14,FALSE)</f>
        <v>153.1</v>
      </c>
      <c r="G50" s="20">
        <f t="shared" si="11"/>
        <v>30.619999999999997</v>
      </c>
      <c r="H50" s="21">
        <f t="shared" si="12"/>
        <v>1.5309999999999999</v>
      </c>
      <c r="I50" s="22">
        <f>SUM(H50*J6)</f>
        <v>0</v>
      </c>
      <c r="J50" s="31">
        <f t="shared" si="13"/>
        <v>0</v>
      </c>
    </row>
    <row r="51" spans="1:11" x14ac:dyDescent="0.35">
      <c r="A51" s="30" t="s">
        <v>7</v>
      </c>
      <c r="B51" s="18" t="s">
        <v>62</v>
      </c>
      <c r="C51" s="18">
        <v>50</v>
      </c>
      <c r="D51" s="19">
        <f t="shared" si="10"/>
        <v>1000</v>
      </c>
      <c r="E51" s="23">
        <v>29.26</v>
      </c>
      <c r="F51" s="20">
        <f>VLOOKUP(B51,'[1]4-13-25'!$A$3:$N$121,14,FALSE)</f>
        <v>183.1</v>
      </c>
      <c r="G51" s="20">
        <f t="shared" si="11"/>
        <v>36.619999999999997</v>
      </c>
      <c r="H51" s="21">
        <f t="shared" si="12"/>
        <v>1.831</v>
      </c>
      <c r="I51" s="22">
        <f>SUM(H51*J6)</f>
        <v>0</v>
      </c>
      <c r="J51" s="31">
        <f t="shared" si="13"/>
        <v>0</v>
      </c>
    </row>
    <row r="52" spans="1:11" x14ac:dyDescent="0.35">
      <c r="A52" s="30" t="s">
        <v>8</v>
      </c>
      <c r="B52" s="18" t="s">
        <v>63</v>
      </c>
      <c r="C52" s="18">
        <v>67</v>
      </c>
      <c r="D52" s="19">
        <f t="shared" si="10"/>
        <v>1340</v>
      </c>
      <c r="E52" s="23">
        <v>41.66</v>
      </c>
      <c r="F52" s="20">
        <f>VLOOKUP(B52,'[1]4-13-25'!$A$3:$N$121,14,FALSE)</f>
        <v>248.4</v>
      </c>
      <c r="G52" s="20">
        <f t="shared" si="11"/>
        <v>49.68</v>
      </c>
      <c r="H52" s="21">
        <f t="shared" si="12"/>
        <v>2.484</v>
      </c>
      <c r="I52" s="22">
        <f>SUM(H52*J6)</f>
        <v>0</v>
      </c>
      <c r="J52" s="31">
        <f t="shared" si="13"/>
        <v>0</v>
      </c>
      <c r="K52" s="87"/>
    </row>
    <row r="53" spans="1:11" x14ac:dyDescent="0.35">
      <c r="A53" s="30" t="s">
        <v>28</v>
      </c>
      <c r="B53" s="18" t="s">
        <v>64</v>
      </c>
      <c r="C53" s="18">
        <v>33</v>
      </c>
      <c r="D53" s="19">
        <f t="shared" si="10"/>
        <v>660</v>
      </c>
      <c r="E53" s="23">
        <v>73.260000000000005</v>
      </c>
      <c r="F53" s="20">
        <f>VLOOKUP(B53,'[1]4-13-25'!$A$3:$N$121,14,FALSE)</f>
        <v>465.7</v>
      </c>
      <c r="G53" s="20">
        <f t="shared" si="11"/>
        <v>93.14</v>
      </c>
      <c r="H53" s="21">
        <f t="shared" si="12"/>
        <v>4.657</v>
      </c>
      <c r="I53" s="22">
        <f>SUM(H53*J6)</f>
        <v>0</v>
      </c>
      <c r="J53" s="31">
        <f t="shared" si="13"/>
        <v>0</v>
      </c>
    </row>
    <row r="54" spans="1:11" x14ac:dyDescent="0.35">
      <c r="A54" s="30" t="s">
        <v>9</v>
      </c>
      <c r="B54" s="18" t="s">
        <v>65</v>
      </c>
      <c r="C54" s="18">
        <v>10</v>
      </c>
      <c r="D54" s="19">
        <f t="shared" si="10"/>
        <v>200</v>
      </c>
      <c r="E54" s="23">
        <v>110.24</v>
      </c>
      <c r="F54" s="20">
        <f>VLOOKUP(B54,'[1]4-13-25'!$A$3:$N$121,14,FALSE)</f>
        <v>729.1</v>
      </c>
      <c r="G54" s="20">
        <f t="shared" si="11"/>
        <v>145.82</v>
      </c>
      <c r="H54" s="21">
        <f t="shared" si="12"/>
        <v>7.2910000000000004</v>
      </c>
      <c r="I54" s="22">
        <f>SUM(H54*J6)</f>
        <v>0</v>
      </c>
      <c r="J54" s="31">
        <f t="shared" si="13"/>
        <v>0</v>
      </c>
    </row>
    <row r="55" spans="1:11" x14ac:dyDescent="0.35">
      <c r="A55" s="88" t="s">
        <v>10</v>
      </c>
      <c r="B55" s="89" t="s">
        <v>66</v>
      </c>
      <c r="C55" s="89">
        <v>8</v>
      </c>
      <c r="D55" s="90">
        <f t="shared" si="10"/>
        <v>160</v>
      </c>
      <c r="E55" s="23">
        <v>156.30000000000001</v>
      </c>
      <c r="F55" s="20">
        <f>VLOOKUP(B55,'[1]4-13-25'!$A$3:$N$121,14,FALSE)</f>
        <v>1024.5999999999999</v>
      </c>
      <c r="G55" s="91">
        <f t="shared" si="11"/>
        <v>204.91999999999996</v>
      </c>
      <c r="H55" s="92">
        <f t="shared" si="12"/>
        <v>10.245999999999999</v>
      </c>
      <c r="I55" s="93">
        <f>SUM(H55*J6)</f>
        <v>0</v>
      </c>
      <c r="J55" s="94">
        <f t="shared" si="13"/>
        <v>0</v>
      </c>
    </row>
    <row r="56" spans="1:11" x14ac:dyDescent="0.35">
      <c r="A56" s="30" t="s">
        <v>11</v>
      </c>
      <c r="B56" s="18" t="s">
        <v>67</v>
      </c>
      <c r="C56" s="18">
        <v>4</v>
      </c>
      <c r="D56" s="19">
        <f t="shared" si="10"/>
        <v>80</v>
      </c>
      <c r="E56" s="95">
        <v>206.6</v>
      </c>
      <c r="F56" s="20">
        <f>VLOOKUP(B56,'[1]4-13-25'!$A$3:$N$121,14,FALSE)</f>
        <v>1360.8</v>
      </c>
      <c r="G56" s="20">
        <f t="shared" si="11"/>
        <v>272.15999999999997</v>
      </c>
      <c r="H56" s="21">
        <f t="shared" si="12"/>
        <v>13.607999999999999</v>
      </c>
      <c r="I56" s="22">
        <f>SUM(H56*J6)</f>
        <v>0</v>
      </c>
      <c r="J56" s="31">
        <f t="shared" si="13"/>
        <v>0</v>
      </c>
    </row>
    <row r="57" spans="1:11" ht="15" thickBot="1" x14ac:dyDescent="0.4">
      <c r="A57" s="32" t="s">
        <v>132</v>
      </c>
      <c r="B57" s="33" t="s">
        <v>133</v>
      </c>
      <c r="C57" s="33">
        <v>3</v>
      </c>
      <c r="D57" s="34">
        <f>SUM(C57*20)</f>
        <v>60</v>
      </c>
      <c r="E57" s="98">
        <v>319.60000000000002</v>
      </c>
      <c r="F57" s="35">
        <f>VLOOKUP(B57,'[1]4-13-25'!$A$3:$N$121,14,FALSE)</f>
        <v>2643.5</v>
      </c>
      <c r="G57" s="35">
        <f t="shared" ref="G57" si="14">SUM((F57/100)*20)</f>
        <v>528.69999999999993</v>
      </c>
      <c r="H57" s="36">
        <f t="shared" ref="H57" si="15">SUM(F57/100)</f>
        <v>26.434999999999999</v>
      </c>
      <c r="I57" s="37">
        <f>SUM(H57*J6)</f>
        <v>0</v>
      </c>
      <c r="J57" s="38">
        <f t="shared" si="13"/>
        <v>0</v>
      </c>
    </row>
    <row r="58" spans="1:11" ht="15" thickBot="1" x14ac:dyDescent="0.4">
      <c r="A58" s="110"/>
      <c r="B58" s="111"/>
      <c r="C58" s="81"/>
      <c r="D58" s="46"/>
      <c r="E58" s="47"/>
      <c r="F58" s="48"/>
      <c r="G58" s="42"/>
      <c r="H58" s="49"/>
      <c r="I58" s="50"/>
      <c r="J58" s="50"/>
    </row>
    <row r="59" spans="1:11" ht="15" thickBot="1" x14ac:dyDescent="0.4">
      <c r="A59" s="137" t="s">
        <v>68</v>
      </c>
      <c r="B59" s="138"/>
    </row>
    <row r="60" spans="1:11" x14ac:dyDescent="0.35">
      <c r="A60" s="25" t="s">
        <v>12</v>
      </c>
      <c r="B60" s="26" t="s">
        <v>13</v>
      </c>
      <c r="C60" s="26" t="s">
        <v>14</v>
      </c>
      <c r="D60" s="26" t="s">
        <v>19</v>
      </c>
      <c r="E60" s="26" t="s">
        <v>15</v>
      </c>
      <c r="F60" s="27" t="s">
        <v>16</v>
      </c>
      <c r="G60" s="28" t="s">
        <v>21</v>
      </c>
      <c r="H60" s="28" t="s">
        <v>20</v>
      </c>
      <c r="I60" s="28" t="s">
        <v>17</v>
      </c>
      <c r="J60" s="29" t="s">
        <v>18</v>
      </c>
    </row>
    <row r="61" spans="1:11" x14ac:dyDescent="0.35">
      <c r="A61" s="30" t="s">
        <v>4</v>
      </c>
      <c r="B61" s="18" t="s">
        <v>69</v>
      </c>
      <c r="C61" s="18">
        <v>165</v>
      </c>
      <c r="D61" s="19">
        <f>SUM(C61*10)</f>
        <v>1650</v>
      </c>
      <c r="E61" s="18">
        <v>3.83</v>
      </c>
      <c r="F61" s="20">
        <f>VLOOKUP(B61,'[1]4-13-25'!$A$3:$N$121,14,FALSE)</f>
        <v>50.3</v>
      </c>
      <c r="G61" s="20">
        <f>SUM((F61/100)*10)</f>
        <v>5.03</v>
      </c>
      <c r="H61" s="21">
        <f>SUM(F61/100)</f>
        <v>0.503</v>
      </c>
      <c r="I61" s="22">
        <f>SUM(H61*J6)</f>
        <v>0</v>
      </c>
      <c r="J61" s="31">
        <f>SUM(I61*10)</f>
        <v>0</v>
      </c>
    </row>
    <row r="62" spans="1:11" x14ac:dyDescent="0.35">
      <c r="A62" s="30" t="s">
        <v>5</v>
      </c>
      <c r="B62" s="18" t="s">
        <v>70</v>
      </c>
      <c r="C62" s="18">
        <v>111</v>
      </c>
      <c r="D62" s="19">
        <f t="shared" ref="D62:D65" si="16">SUM(C62*10)</f>
        <v>1110</v>
      </c>
      <c r="E62" s="24">
        <v>5</v>
      </c>
      <c r="F62" s="20">
        <f>VLOOKUP(B62,'[1]4-13-25'!$A$3:$N$121,14,FALSE)</f>
        <v>66.400000000000006</v>
      </c>
      <c r="G62" s="20">
        <f t="shared" ref="G62:G65" si="17">SUM((F62/100)*10)</f>
        <v>6.6400000000000006</v>
      </c>
      <c r="H62" s="21">
        <f t="shared" ref="H62:H65" si="18">SUM(F62/100)</f>
        <v>0.66400000000000003</v>
      </c>
      <c r="I62" s="22">
        <f>SUM(H62*J6)</f>
        <v>0</v>
      </c>
      <c r="J62" s="31">
        <f t="shared" ref="J62:J65" si="19">SUM(I62*10)</f>
        <v>0</v>
      </c>
    </row>
    <row r="63" spans="1:11" x14ac:dyDescent="0.35">
      <c r="A63" s="43" t="s">
        <v>7</v>
      </c>
      <c r="B63" s="18" t="s">
        <v>71</v>
      </c>
      <c r="C63" s="18">
        <v>113</v>
      </c>
      <c r="D63" s="19">
        <f t="shared" si="16"/>
        <v>1130</v>
      </c>
      <c r="E63" s="24">
        <v>10.5</v>
      </c>
      <c r="F63" s="20">
        <f>VLOOKUP(B63,'[1]4-13-25'!$A$3:$N$121,14,FALSE)</f>
        <v>125.3</v>
      </c>
      <c r="G63" s="20">
        <f t="shared" si="17"/>
        <v>12.53</v>
      </c>
      <c r="H63" s="21">
        <f t="shared" si="18"/>
        <v>1.2529999999999999</v>
      </c>
      <c r="I63" s="22">
        <f>SUM(H63*J6)</f>
        <v>0</v>
      </c>
      <c r="J63" s="31">
        <f t="shared" si="19"/>
        <v>0</v>
      </c>
    </row>
    <row r="64" spans="1:11" x14ac:dyDescent="0.35">
      <c r="A64" s="30" t="s">
        <v>8</v>
      </c>
      <c r="B64" s="18" t="s">
        <v>72</v>
      </c>
      <c r="C64" s="18">
        <v>67</v>
      </c>
      <c r="D64" s="19">
        <f t="shared" si="16"/>
        <v>670</v>
      </c>
      <c r="E64" s="24">
        <v>14.6</v>
      </c>
      <c r="F64" s="20">
        <f>VLOOKUP(B64,'[1]4-13-25'!$A$3:$N$121,14,FALSE)</f>
        <v>180.9</v>
      </c>
      <c r="G64" s="20">
        <f t="shared" si="17"/>
        <v>18.090000000000003</v>
      </c>
      <c r="H64" s="21">
        <f t="shared" si="18"/>
        <v>1.8090000000000002</v>
      </c>
      <c r="I64" s="22">
        <f>SUM(H64*J6)</f>
        <v>0</v>
      </c>
      <c r="J64" s="31">
        <f t="shared" si="19"/>
        <v>0</v>
      </c>
    </row>
    <row r="65" spans="1:11" ht="15" thickBot="1" x14ac:dyDescent="0.4">
      <c r="A65" s="32" t="s">
        <v>28</v>
      </c>
      <c r="B65" s="33" t="s">
        <v>73</v>
      </c>
      <c r="C65" s="33">
        <v>33</v>
      </c>
      <c r="D65" s="34">
        <f t="shared" si="16"/>
        <v>330</v>
      </c>
      <c r="E65" s="40">
        <v>24.7</v>
      </c>
      <c r="F65" s="35">
        <f>VLOOKUP(B65,'[1]4-13-25'!$A$3:$N$121,14,FALSE)</f>
        <v>335.1</v>
      </c>
      <c r="G65" s="35">
        <f t="shared" si="17"/>
        <v>33.510000000000005</v>
      </c>
      <c r="H65" s="36">
        <f t="shared" si="18"/>
        <v>3.3510000000000004</v>
      </c>
      <c r="I65" s="37">
        <f>SUM(H65*J6)</f>
        <v>0</v>
      </c>
      <c r="J65" s="38">
        <f t="shared" si="19"/>
        <v>0</v>
      </c>
    </row>
    <row r="66" spans="1:11" ht="15" thickBot="1" x14ac:dyDescent="0.4">
      <c r="A66" s="45"/>
      <c r="B66" s="45"/>
      <c r="C66" s="45"/>
      <c r="D66" s="46"/>
      <c r="E66" s="47"/>
      <c r="F66" s="48"/>
      <c r="G66" s="42"/>
      <c r="H66" s="49"/>
      <c r="I66" s="50"/>
      <c r="J66" s="50"/>
    </row>
    <row r="67" spans="1:11" ht="15" thickBot="1" x14ac:dyDescent="0.4">
      <c r="A67" s="137" t="s">
        <v>74</v>
      </c>
      <c r="B67" s="138"/>
      <c r="D67" s="4"/>
    </row>
    <row r="68" spans="1:11" x14ac:dyDescent="0.35">
      <c r="A68" s="25" t="s">
        <v>12</v>
      </c>
      <c r="B68" s="26" t="s">
        <v>13</v>
      </c>
      <c r="C68" s="26" t="s">
        <v>14</v>
      </c>
      <c r="D68" s="26" t="s">
        <v>19</v>
      </c>
      <c r="E68" s="26" t="s">
        <v>15</v>
      </c>
      <c r="F68" s="27" t="s">
        <v>16</v>
      </c>
      <c r="G68" s="28" t="s">
        <v>21</v>
      </c>
      <c r="H68" s="28" t="s">
        <v>20</v>
      </c>
      <c r="I68" s="28" t="s">
        <v>17</v>
      </c>
      <c r="J68" s="29" t="s">
        <v>18</v>
      </c>
    </row>
    <row r="69" spans="1:11" x14ac:dyDescent="0.35">
      <c r="A69" s="30" t="s">
        <v>4</v>
      </c>
      <c r="B69" s="18" t="s">
        <v>78</v>
      </c>
      <c r="C69" s="18">
        <v>165</v>
      </c>
      <c r="D69" s="19">
        <f>SUM(C69*20)</f>
        <v>3300</v>
      </c>
      <c r="E69" s="23">
        <f>SUM(E61*2)</f>
        <v>7.66</v>
      </c>
      <c r="F69" s="20">
        <f>VLOOKUP(B69,'[1]4-13-25'!$A$3:$N$121,14,FALSE)</f>
        <v>50.3</v>
      </c>
      <c r="G69" s="20">
        <f>SUM((F69/100)*20)</f>
        <v>10.06</v>
      </c>
      <c r="H69" s="21">
        <f>SUM(F69/100)</f>
        <v>0.503</v>
      </c>
      <c r="I69" s="22">
        <f>SUM(H69*J6)</f>
        <v>0</v>
      </c>
      <c r="J69" s="31">
        <f>SUM(I69*20)</f>
        <v>0</v>
      </c>
    </row>
    <row r="70" spans="1:11" x14ac:dyDescent="0.35">
      <c r="A70" s="30" t="s">
        <v>5</v>
      </c>
      <c r="B70" s="18" t="s">
        <v>79</v>
      </c>
      <c r="C70" s="18">
        <v>111</v>
      </c>
      <c r="D70" s="19">
        <f t="shared" ref="D70:D75" si="20">SUM(C70*20)</f>
        <v>2220</v>
      </c>
      <c r="E70" s="23">
        <f>SUM(E62*2)</f>
        <v>10</v>
      </c>
      <c r="F70" s="20">
        <f>VLOOKUP(B70,'[1]4-13-25'!$A$3:$N$121,14,FALSE)</f>
        <v>66.400000000000006</v>
      </c>
      <c r="G70" s="20">
        <f t="shared" ref="G70:G76" si="21">SUM((F70/100)*20)</f>
        <v>13.280000000000001</v>
      </c>
      <c r="H70" s="21">
        <f t="shared" ref="H70:H76" si="22">SUM(F70/100)</f>
        <v>0.66400000000000003</v>
      </c>
      <c r="I70" s="22">
        <f>SUM(H70*J6)</f>
        <v>0</v>
      </c>
      <c r="J70" s="31">
        <f t="shared" ref="J70:J76" si="23">SUM(I70*20)</f>
        <v>0</v>
      </c>
    </row>
    <row r="71" spans="1:11" x14ac:dyDescent="0.35">
      <c r="A71" s="43" t="s">
        <v>7</v>
      </c>
      <c r="B71" s="18" t="s">
        <v>80</v>
      </c>
      <c r="C71" s="18">
        <v>50</v>
      </c>
      <c r="D71" s="19">
        <f t="shared" si="20"/>
        <v>1000</v>
      </c>
      <c r="E71" s="23">
        <f>SUM(E63*2)</f>
        <v>21</v>
      </c>
      <c r="F71" s="20">
        <f>VLOOKUP(B71,'[1]4-13-25'!$A$3:$N$121,14,FALSE)</f>
        <v>125.3</v>
      </c>
      <c r="G71" s="20">
        <f t="shared" si="21"/>
        <v>25.06</v>
      </c>
      <c r="H71" s="21">
        <f t="shared" si="22"/>
        <v>1.2529999999999999</v>
      </c>
      <c r="I71" s="22">
        <f>SUM(H71*J6)</f>
        <v>0</v>
      </c>
      <c r="J71" s="31">
        <f t="shared" si="23"/>
        <v>0</v>
      </c>
    </row>
    <row r="72" spans="1:11" x14ac:dyDescent="0.35">
      <c r="A72" s="30" t="s">
        <v>8</v>
      </c>
      <c r="B72" s="18" t="s">
        <v>81</v>
      </c>
      <c r="C72" s="18">
        <v>67</v>
      </c>
      <c r="D72" s="19">
        <f t="shared" si="20"/>
        <v>1340</v>
      </c>
      <c r="E72" s="23">
        <f>SUM(E64*2)</f>
        <v>29.2</v>
      </c>
      <c r="F72" s="20">
        <f>VLOOKUP(B72,'[1]4-13-25'!$A$3:$N$121,14,FALSE)</f>
        <v>180.9</v>
      </c>
      <c r="G72" s="20">
        <f t="shared" si="21"/>
        <v>36.180000000000007</v>
      </c>
      <c r="H72" s="21">
        <f t="shared" si="22"/>
        <v>1.8090000000000002</v>
      </c>
      <c r="I72" s="22">
        <f>SUM(H72*J6)</f>
        <v>0</v>
      </c>
      <c r="J72" s="31">
        <f t="shared" si="23"/>
        <v>0</v>
      </c>
    </row>
    <row r="73" spans="1:11" x14ac:dyDescent="0.35">
      <c r="A73" s="30" t="s">
        <v>28</v>
      </c>
      <c r="B73" s="18" t="s">
        <v>82</v>
      </c>
      <c r="C73" s="18">
        <v>33</v>
      </c>
      <c r="D73" s="19">
        <f t="shared" si="20"/>
        <v>660</v>
      </c>
      <c r="E73" s="23">
        <f>SUM(E65*2)</f>
        <v>49.4</v>
      </c>
      <c r="F73" s="20">
        <f>VLOOKUP(B73,'[1]4-13-25'!$A$3:$N$121,14,FALSE)</f>
        <v>335.1</v>
      </c>
      <c r="G73" s="20">
        <f t="shared" si="21"/>
        <v>67.02000000000001</v>
      </c>
      <c r="H73" s="21">
        <f t="shared" si="22"/>
        <v>3.3510000000000004</v>
      </c>
      <c r="I73" s="22">
        <f>SUM(H73*J6)</f>
        <v>0</v>
      </c>
      <c r="J73" s="31">
        <f t="shared" si="23"/>
        <v>0</v>
      </c>
    </row>
    <row r="74" spans="1:11" x14ac:dyDescent="0.35">
      <c r="A74" s="30" t="s">
        <v>9</v>
      </c>
      <c r="B74" s="80" t="s">
        <v>75</v>
      </c>
      <c r="C74" s="18">
        <v>14</v>
      </c>
      <c r="D74" s="19">
        <f t="shared" si="20"/>
        <v>280</v>
      </c>
      <c r="E74" s="97">
        <v>67.98</v>
      </c>
      <c r="F74" s="20">
        <f>VLOOKUP(B74,'[1]4-13-25'!$A$3:$N$121,14,FALSE)</f>
        <v>509.6</v>
      </c>
      <c r="G74" s="20">
        <f t="shared" si="21"/>
        <v>101.92</v>
      </c>
      <c r="H74" s="21">
        <f t="shared" si="22"/>
        <v>5.0960000000000001</v>
      </c>
      <c r="I74" s="22">
        <f>SUM(H74*J6)</f>
        <v>0</v>
      </c>
      <c r="J74" s="31">
        <f t="shared" si="23"/>
        <v>0</v>
      </c>
    </row>
    <row r="75" spans="1:11" x14ac:dyDescent="0.35">
      <c r="A75" s="30" t="s">
        <v>10</v>
      </c>
      <c r="B75" s="80" t="s">
        <v>76</v>
      </c>
      <c r="C75" s="18">
        <v>11</v>
      </c>
      <c r="D75" s="19">
        <f t="shared" si="20"/>
        <v>220</v>
      </c>
      <c r="E75" s="97">
        <v>96.38</v>
      </c>
      <c r="F75" s="76">
        <v>890.8</v>
      </c>
      <c r="G75" s="20">
        <f t="shared" si="21"/>
        <v>178.16</v>
      </c>
      <c r="H75" s="21">
        <f t="shared" si="22"/>
        <v>8.9079999999999995</v>
      </c>
      <c r="I75" s="22">
        <f>SUM(H75*J6)</f>
        <v>0</v>
      </c>
      <c r="J75" s="31">
        <f t="shared" si="23"/>
        <v>0</v>
      </c>
    </row>
    <row r="76" spans="1:11" ht="15" thickBot="1" x14ac:dyDescent="0.4">
      <c r="A76" s="32" t="s">
        <v>29</v>
      </c>
      <c r="B76" s="82" t="s">
        <v>77</v>
      </c>
      <c r="C76" s="33">
        <v>4</v>
      </c>
      <c r="D76" s="34">
        <f>SUM(C76*20)</f>
        <v>80</v>
      </c>
      <c r="E76" s="98">
        <v>127.44</v>
      </c>
      <c r="F76" s="127">
        <v>1215.2</v>
      </c>
      <c r="G76" s="35">
        <f t="shared" si="21"/>
        <v>243.04000000000002</v>
      </c>
      <c r="H76" s="36">
        <f t="shared" si="22"/>
        <v>12.152000000000001</v>
      </c>
      <c r="I76" s="37">
        <f>SUM(H76*J6)</f>
        <v>0</v>
      </c>
      <c r="J76" s="38">
        <f t="shared" si="23"/>
        <v>0</v>
      </c>
    </row>
    <row r="77" spans="1:11" ht="15" thickBot="1" x14ac:dyDescent="0.4">
      <c r="A77" s="45"/>
      <c r="B77" s="63"/>
      <c r="C77" s="45"/>
      <c r="D77" s="46"/>
      <c r="E77" s="65"/>
      <c r="F77" s="119"/>
      <c r="G77" s="42"/>
      <c r="H77" s="49"/>
      <c r="I77" s="50"/>
      <c r="J77" s="50"/>
    </row>
    <row r="78" spans="1:11" ht="15" thickBot="1" x14ac:dyDescent="0.4">
      <c r="A78" s="137" t="s">
        <v>139</v>
      </c>
      <c r="B78" s="138"/>
      <c r="C78" s="45"/>
      <c r="D78" s="46"/>
      <c r="E78" s="65"/>
      <c r="F78" s="119"/>
      <c r="G78" s="42"/>
      <c r="H78" s="49"/>
      <c r="I78" s="50"/>
      <c r="J78" s="50"/>
    </row>
    <row r="79" spans="1:11" x14ac:dyDescent="0.35">
      <c r="A79" s="25" t="s">
        <v>12</v>
      </c>
      <c r="B79" s="26" t="s">
        <v>13</v>
      </c>
      <c r="C79" s="26" t="s">
        <v>14</v>
      </c>
      <c r="D79" s="26" t="s">
        <v>19</v>
      </c>
      <c r="E79" s="26" t="s">
        <v>15</v>
      </c>
      <c r="F79" s="27" t="s">
        <v>16</v>
      </c>
      <c r="G79" s="28" t="s">
        <v>21</v>
      </c>
      <c r="H79" s="28" t="s">
        <v>20</v>
      </c>
      <c r="I79" s="28" t="s">
        <v>17</v>
      </c>
      <c r="J79" s="29" t="s">
        <v>18</v>
      </c>
    </row>
    <row r="80" spans="1:11" ht="15" thickBot="1" x14ac:dyDescent="0.4">
      <c r="A80" s="89" t="s">
        <v>8</v>
      </c>
      <c r="B80" s="120" t="s">
        <v>138</v>
      </c>
      <c r="C80" s="33">
        <v>67</v>
      </c>
      <c r="D80" s="90">
        <v>670</v>
      </c>
      <c r="E80" s="98">
        <v>14.6</v>
      </c>
      <c r="F80" s="121">
        <f>VLOOKUP(B80,'[1]4-13-25'!$A$3:$N$121,14,FALSE)</f>
        <v>202.4</v>
      </c>
      <c r="G80" s="35">
        <f t="shared" ref="G80" si="24">SUM((F80/100)*20)</f>
        <v>40.480000000000004</v>
      </c>
      <c r="H80" s="36">
        <f t="shared" ref="H80" si="25">SUM(F80/100)</f>
        <v>2.024</v>
      </c>
      <c r="I80" s="93">
        <f>H80*J6</f>
        <v>0</v>
      </c>
      <c r="J80" s="124">
        <f>I80*10</f>
        <v>0</v>
      </c>
      <c r="K80" s="123"/>
    </row>
    <row r="81" spans="1:11" x14ac:dyDescent="0.35">
      <c r="A81" s="125"/>
      <c r="B81" s="125"/>
      <c r="C81" s="63"/>
      <c r="D81" s="126"/>
      <c r="E81" s="65"/>
      <c r="F81" s="119"/>
      <c r="G81" s="66"/>
      <c r="H81" s="50"/>
      <c r="I81" s="122"/>
      <c r="J81" s="122"/>
      <c r="K81" s="108"/>
    </row>
    <row r="82" spans="1:11" ht="15" thickBot="1" x14ac:dyDescent="0.4">
      <c r="A82" s="140" t="s">
        <v>137</v>
      </c>
      <c r="B82" s="141"/>
      <c r="C82" s="45"/>
      <c r="D82" s="46"/>
      <c r="E82" s="65"/>
      <c r="F82" s="119"/>
      <c r="G82" s="42"/>
      <c r="H82" s="49"/>
      <c r="I82" s="50"/>
      <c r="J82" s="50"/>
      <c r="K82" s="108"/>
    </row>
    <row r="83" spans="1:11" x14ac:dyDescent="0.35">
      <c r="A83" s="25" t="s">
        <v>12</v>
      </c>
      <c r="B83" s="26" t="s">
        <v>13</v>
      </c>
      <c r="C83" s="26" t="s">
        <v>14</v>
      </c>
      <c r="D83" s="26" t="s">
        <v>19</v>
      </c>
      <c r="E83" s="26" t="s">
        <v>15</v>
      </c>
      <c r="F83" s="27" t="s">
        <v>16</v>
      </c>
      <c r="G83" s="28" t="s">
        <v>21</v>
      </c>
      <c r="H83" s="28" t="s">
        <v>20</v>
      </c>
      <c r="I83" s="28" t="s">
        <v>17</v>
      </c>
      <c r="J83" s="29" t="s">
        <v>18</v>
      </c>
      <c r="K83" s="108"/>
    </row>
    <row r="84" spans="1:11" x14ac:dyDescent="0.35">
      <c r="A84" s="135" t="s">
        <v>7</v>
      </c>
      <c r="B84" s="129" t="s">
        <v>144</v>
      </c>
      <c r="C84" s="129">
        <v>50</v>
      </c>
      <c r="D84" s="134">
        <v>1000</v>
      </c>
      <c r="E84" s="129">
        <v>29.26</v>
      </c>
      <c r="F84" s="131">
        <v>136</v>
      </c>
      <c r="G84" s="20">
        <f t="shared" ref="G84:G86" si="26">SUM((F84/100)*20)</f>
        <v>27.200000000000003</v>
      </c>
      <c r="H84" s="130">
        <f t="shared" ref="H84:H85" si="27">SUM(F84/100)</f>
        <v>1.36</v>
      </c>
      <c r="I84" s="22">
        <f>SUM(H84*J6)</f>
        <v>0</v>
      </c>
      <c r="J84" s="31">
        <f>SUM(I84*20)</f>
        <v>0</v>
      </c>
      <c r="K84" s="108"/>
    </row>
    <row r="85" spans="1:11" x14ac:dyDescent="0.35">
      <c r="A85" s="30" t="s">
        <v>8</v>
      </c>
      <c r="B85" s="80" t="s">
        <v>140</v>
      </c>
      <c r="C85" s="18">
        <v>67</v>
      </c>
      <c r="D85" s="19">
        <v>1340</v>
      </c>
      <c r="E85" s="97">
        <v>29.2</v>
      </c>
      <c r="F85" s="131">
        <f>VLOOKUP(B85,'[1]4-13-25'!$A$3:$N$121,14,FALSE)</f>
        <v>202.4</v>
      </c>
      <c r="G85" s="20">
        <f t="shared" si="26"/>
        <v>40.480000000000004</v>
      </c>
      <c r="H85" s="21">
        <f t="shared" si="27"/>
        <v>2.024</v>
      </c>
      <c r="I85" s="22">
        <f>SUM(H85*J6)</f>
        <v>0</v>
      </c>
      <c r="J85" s="31">
        <f t="shared" ref="J85:J86" si="28">SUM(I85*20)</f>
        <v>0</v>
      </c>
      <c r="K85" s="108"/>
    </row>
    <row r="86" spans="1:11" ht="15" thickBot="1" x14ac:dyDescent="0.4">
      <c r="A86" s="136" t="s">
        <v>28</v>
      </c>
      <c r="B86" s="132" t="s">
        <v>145</v>
      </c>
      <c r="C86" s="132">
        <v>33</v>
      </c>
      <c r="D86" s="132">
        <v>660</v>
      </c>
      <c r="E86" s="132">
        <v>49.4</v>
      </c>
      <c r="F86" s="121">
        <v>375.8</v>
      </c>
      <c r="G86" s="35">
        <f t="shared" si="26"/>
        <v>75.16</v>
      </c>
      <c r="H86" s="133">
        <f t="shared" ref="H86" si="29">SUM(F86/100)</f>
        <v>3.758</v>
      </c>
      <c r="I86" s="37">
        <f>SUM(H86*J6)</f>
        <v>0</v>
      </c>
      <c r="J86" s="38">
        <f t="shared" si="28"/>
        <v>0</v>
      </c>
      <c r="K86" s="108"/>
    </row>
    <row r="87" spans="1:11" ht="15" thickBot="1" x14ac:dyDescent="0.4">
      <c r="A87" s="128"/>
      <c r="B87" s="128"/>
      <c r="C87" s="45"/>
      <c r="D87" s="46"/>
      <c r="E87" s="47"/>
      <c r="F87" s="48"/>
      <c r="G87" s="42"/>
      <c r="H87" s="49"/>
      <c r="I87" s="50"/>
      <c r="J87" s="50"/>
    </row>
    <row r="88" spans="1:11" ht="15" thickBot="1" x14ac:dyDescent="0.4">
      <c r="A88" s="16" t="s">
        <v>83</v>
      </c>
      <c r="B88" s="17"/>
      <c r="D88" s="4"/>
    </row>
    <row r="89" spans="1:11" x14ac:dyDescent="0.35">
      <c r="A89" s="25" t="s">
        <v>12</v>
      </c>
      <c r="B89" s="26" t="s">
        <v>13</v>
      </c>
      <c r="C89" s="26" t="s">
        <v>14</v>
      </c>
      <c r="D89" s="26" t="s">
        <v>19</v>
      </c>
      <c r="E89" s="26" t="s">
        <v>15</v>
      </c>
      <c r="F89" s="27" t="s">
        <v>16</v>
      </c>
      <c r="G89" s="28" t="s">
        <v>21</v>
      </c>
      <c r="H89" s="28" t="s">
        <v>20</v>
      </c>
      <c r="I89" s="28" t="s">
        <v>17</v>
      </c>
      <c r="J89" s="29" t="s">
        <v>18</v>
      </c>
    </row>
    <row r="90" spans="1:11" x14ac:dyDescent="0.35">
      <c r="A90" s="30" t="s">
        <v>0</v>
      </c>
      <c r="B90" s="18" t="s">
        <v>84</v>
      </c>
      <c r="C90" s="18">
        <v>450</v>
      </c>
      <c r="D90" s="19">
        <f>SUM(C90*20)</f>
        <v>9000</v>
      </c>
      <c r="E90" s="24">
        <v>4.2</v>
      </c>
      <c r="F90" s="20">
        <f>VLOOKUP(B90,'[1]4-13-25'!$A$3:$N$121,14,FALSE)</f>
        <v>103.9</v>
      </c>
      <c r="G90" s="20">
        <f>SUM((F90/100)*20)</f>
        <v>20.78</v>
      </c>
      <c r="H90" s="21">
        <f>SUM(F90/100)</f>
        <v>1.0390000000000001</v>
      </c>
      <c r="I90" s="22">
        <f>SUM(H90*J6)</f>
        <v>0</v>
      </c>
      <c r="J90" s="31">
        <f>SUM(I90*20)</f>
        <v>0</v>
      </c>
    </row>
    <row r="91" spans="1:11" x14ac:dyDescent="0.35">
      <c r="A91" s="30" t="s">
        <v>1</v>
      </c>
      <c r="B91" s="18" t="s">
        <v>85</v>
      </c>
      <c r="C91" s="18">
        <v>350</v>
      </c>
      <c r="D91" s="19">
        <f t="shared" ref="D91:D100" si="30">SUM(C91*20)</f>
        <v>7000</v>
      </c>
      <c r="E91" s="24">
        <v>5.7</v>
      </c>
      <c r="F91" s="20">
        <f>VLOOKUP(B91,'[1]4-13-25'!$A$3:$N$121,14,FALSE)</f>
        <v>142.4</v>
      </c>
      <c r="G91" s="20">
        <f t="shared" ref="G91:G100" si="31">SUM((F91/100)*20)</f>
        <v>28.480000000000004</v>
      </c>
      <c r="H91" s="21">
        <f t="shared" ref="H91:H100" si="32">SUM(F91/100)</f>
        <v>1.4240000000000002</v>
      </c>
      <c r="I91" s="22">
        <f>SUM(H91*J6)</f>
        <v>0</v>
      </c>
      <c r="J91" s="31">
        <f t="shared" ref="J91:J100" si="33">SUM(I91*20)</f>
        <v>0</v>
      </c>
    </row>
    <row r="92" spans="1:11" x14ac:dyDescent="0.35">
      <c r="A92" s="43" t="s">
        <v>2</v>
      </c>
      <c r="B92" s="18" t="s">
        <v>86</v>
      </c>
      <c r="C92" s="18">
        <v>177</v>
      </c>
      <c r="D92" s="19">
        <f t="shared" si="30"/>
        <v>3540</v>
      </c>
      <c r="E92" s="24">
        <v>8.3800000000000008</v>
      </c>
      <c r="F92" s="20">
        <f>VLOOKUP(B92,'[1]4-13-25'!$A$3:$N$121,14,FALSE)</f>
        <v>209.9</v>
      </c>
      <c r="G92" s="20">
        <f t="shared" si="31"/>
        <v>41.980000000000004</v>
      </c>
      <c r="H92" s="21">
        <f t="shared" si="32"/>
        <v>2.0990000000000002</v>
      </c>
      <c r="I92" s="22">
        <f>SUM(H92*J6)</f>
        <v>0</v>
      </c>
      <c r="J92" s="31">
        <f t="shared" si="33"/>
        <v>0</v>
      </c>
    </row>
    <row r="93" spans="1:11" x14ac:dyDescent="0.35">
      <c r="A93" s="30" t="s">
        <v>3</v>
      </c>
      <c r="B93" s="18" t="s">
        <v>87</v>
      </c>
      <c r="C93" s="18">
        <v>212</v>
      </c>
      <c r="D93" s="19">
        <f t="shared" si="30"/>
        <v>4240</v>
      </c>
      <c r="E93" s="24">
        <v>11.58</v>
      </c>
      <c r="F93" s="20">
        <f>VLOOKUP(B93,'[1]4-13-25'!$A$3:$N$121,14,FALSE)</f>
        <v>300.89999999999998</v>
      </c>
      <c r="G93" s="20">
        <f t="shared" si="31"/>
        <v>60.18</v>
      </c>
      <c r="H93" s="21">
        <f t="shared" si="32"/>
        <v>3.0089999999999999</v>
      </c>
      <c r="I93" s="22">
        <f>SUM(H93*J6)</f>
        <v>0</v>
      </c>
      <c r="J93" s="31">
        <f t="shared" si="33"/>
        <v>0</v>
      </c>
    </row>
    <row r="94" spans="1:11" x14ac:dyDescent="0.35">
      <c r="A94" s="30" t="s">
        <v>4</v>
      </c>
      <c r="B94" s="18" t="s">
        <v>88</v>
      </c>
      <c r="C94" s="18">
        <v>165</v>
      </c>
      <c r="D94" s="19">
        <f t="shared" si="30"/>
        <v>3300</v>
      </c>
      <c r="E94" s="24">
        <v>14.02</v>
      </c>
      <c r="F94" s="20">
        <f>VLOOKUP(B94,'[1]4-13-25'!$A$3:$N$121,14,FALSE)</f>
        <v>325.5</v>
      </c>
      <c r="G94" s="20">
        <f t="shared" si="31"/>
        <v>65.099999999999994</v>
      </c>
      <c r="H94" s="21">
        <f t="shared" si="32"/>
        <v>3.2549999999999999</v>
      </c>
      <c r="I94" s="22">
        <f>SUM(H94*J6)</f>
        <v>0</v>
      </c>
      <c r="J94" s="31">
        <f t="shared" si="33"/>
        <v>0</v>
      </c>
    </row>
    <row r="95" spans="1:11" x14ac:dyDescent="0.35">
      <c r="A95" s="30" t="s">
        <v>5</v>
      </c>
      <c r="B95" s="18" t="s">
        <v>89</v>
      </c>
      <c r="C95" s="18">
        <v>111</v>
      </c>
      <c r="D95" s="19">
        <f t="shared" si="30"/>
        <v>2220</v>
      </c>
      <c r="E95" s="24">
        <v>19.38</v>
      </c>
      <c r="F95" s="20">
        <f>VLOOKUP(B95,'[1]4-13-25'!$A$3:$N$121,14,FALSE)</f>
        <v>463.6</v>
      </c>
      <c r="G95" s="20">
        <f t="shared" si="31"/>
        <v>92.72</v>
      </c>
      <c r="H95" s="21">
        <f t="shared" si="32"/>
        <v>4.6360000000000001</v>
      </c>
      <c r="I95" s="22">
        <f>SUM(H95*J6)</f>
        <v>0</v>
      </c>
      <c r="J95" s="31">
        <f t="shared" si="33"/>
        <v>0</v>
      </c>
    </row>
    <row r="96" spans="1:11" x14ac:dyDescent="0.35">
      <c r="A96" s="30" t="s">
        <v>6</v>
      </c>
      <c r="B96" s="18" t="s">
        <v>90</v>
      </c>
      <c r="C96" s="18">
        <v>73</v>
      </c>
      <c r="D96" s="19">
        <f t="shared" si="30"/>
        <v>1460</v>
      </c>
      <c r="E96" s="24">
        <v>29.58</v>
      </c>
      <c r="F96" s="20">
        <f>VLOOKUP(B96,'[1]4-13-25'!$A$3:$N$121,14,FALSE)</f>
        <v>755.9</v>
      </c>
      <c r="G96" s="20">
        <f t="shared" si="31"/>
        <v>151.18</v>
      </c>
      <c r="H96" s="21">
        <f t="shared" si="32"/>
        <v>7.5590000000000002</v>
      </c>
      <c r="I96" s="22">
        <f>SUM(H96*J6)</f>
        <v>0</v>
      </c>
      <c r="J96" s="31">
        <f t="shared" si="33"/>
        <v>0</v>
      </c>
    </row>
    <row r="97" spans="1:10" x14ac:dyDescent="0.35">
      <c r="A97" s="30" t="s">
        <v>7</v>
      </c>
      <c r="B97" s="18" t="s">
        <v>91</v>
      </c>
      <c r="C97" s="18">
        <v>50</v>
      </c>
      <c r="D97" s="19">
        <f t="shared" si="30"/>
        <v>1000</v>
      </c>
      <c r="E97" s="24">
        <v>39.58</v>
      </c>
      <c r="F97" s="20">
        <f>VLOOKUP(B97,'[1]4-13-25'!$A$3:$N$121,14,FALSE)</f>
        <v>927.2</v>
      </c>
      <c r="G97" s="20">
        <f t="shared" si="31"/>
        <v>185.44</v>
      </c>
      <c r="H97" s="21">
        <f t="shared" si="32"/>
        <v>9.2720000000000002</v>
      </c>
      <c r="I97" s="22">
        <f>SUM(H97*J6)</f>
        <v>0</v>
      </c>
      <c r="J97" s="31">
        <f t="shared" si="33"/>
        <v>0</v>
      </c>
    </row>
    <row r="98" spans="1:10" x14ac:dyDescent="0.35">
      <c r="A98" s="30" t="s">
        <v>8</v>
      </c>
      <c r="B98" s="18" t="s">
        <v>92</v>
      </c>
      <c r="C98" s="18">
        <v>57</v>
      </c>
      <c r="D98" s="19">
        <f t="shared" si="30"/>
        <v>1140</v>
      </c>
      <c r="E98" s="24">
        <v>57.84</v>
      </c>
      <c r="F98" s="20">
        <f>VLOOKUP(B98,'[1]4-13-25'!$A$3:$N$121,14,FALSE)</f>
        <v>1335.1</v>
      </c>
      <c r="G98" s="20">
        <f t="shared" si="31"/>
        <v>267.02</v>
      </c>
      <c r="H98" s="21">
        <f t="shared" si="32"/>
        <v>13.350999999999999</v>
      </c>
      <c r="I98" s="22">
        <f>SUM(H98*J6)</f>
        <v>0</v>
      </c>
      <c r="J98" s="31">
        <f t="shared" si="33"/>
        <v>0</v>
      </c>
    </row>
    <row r="99" spans="1:10" x14ac:dyDescent="0.35">
      <c r="A99" s="30" t="s">
        <v>28</v>
      </c>
      <c r="B99" s="18" t="s">
        <v>93</v>
      </c>
      <c r="C99" s="18">
        <v>26</v>
      </c>
      <c r="D99" s="19">
        <f t="shared" si="30"/>
        <v>520</v>
      </c>
      <c r="E99" s="24">
        <v>110.32</v>
      </c>
      <c r="F99" s="20">
        <f>VLOOKUP(B99,'[1]4-13-25'!$A$3:$N$121,14,FALSE)</f>
        <v>2583.5</v>
      </c>
      <c r="G99" s="20">
        <f t="shared" si="31"/>
        <v>516.70000000000005</v>
      </c>
      <c r="H99" s="21">
        <f t="shared" si="32"/>
        <v>25.835000000000001</v>
      </c>
      <c r="I99" s="22">
        <f>SUM(H99*J6)</f>
        <v>0</v>
      </c>
      <c r="J99" s="31">
        <f t="shared" si="33"/>
        <v>0</v>
      </c>
    </row>
    <row r="100" spans="1:10" ht="15" thickBot="1" x14ac:dyDescent="0.4">
      <c r="A100" s="32" t="s">
        <v>9</v>
      </c>
      <c r="B100" s="33" t="s">
        <v>94</v>
      </c>
      <c r="C100" s="33">
        <v>14</v>
      </c>
      <c r="D100" s="34">
        <f t="shared" si="30"/>
        <v>280</v>
      </c>
      <c r="E100" s="40">
        <v>166.72</v>
      </c>
      <c r="F100" s="35">
        <f>VLOOKUP(B100,'[1]4-13-25'!$A$3:$N$121,14,FALSE)</f>
        <v>3892.9</v>
      </c>
      <c r="G100" s="35">
        <f t="shared" si="31"/>
        <v>778.58</v>
      </c>
      <c r="H100" s="36">
        <f t="shared" si="32"/>
        <v>38.929000000000002</v>
      </c>
      <c r="I100" s="37">
        <f>SUM(H100*J6)</f>
        <v>0</v>
      </c>
      <c r="J100" s="38">
        <f t="shared" si="33"/>
        <v>0</v>
      </c>
    </row>
    <row r="101" spans="1:10" ht="15" thickBot="1" x14ac:dyDescent="0.4">
      <c r="D101" s="4"/>
      <c r="E101" s="6"/>
      <c r="F101" s="44"/>
      <c r="G101" s="3"/>
      <c r="I101" s="10"/>
      <c r="J101" s="11"/>
    </row>
    <row r="102" spans="1:10" ht="15" thickBot="1" x14ac:dyDescent="0.4">
      <c r="A102" s="137" t="s">
        <v>95</v>
      </c>
      <c r="B102" s="138"/>
    </row>
    <row r="103" spans="1:10" x14ac:dyDescent="0.35">
      <c r="A103" s="25" t="s">
        <v>12</v>
      </c>
      <c r="B103" s="26" t="s">
        <v>13</v>
      </c>
      <c r="C103" s="26" t="s">
        <v>14</v>
      </c>
      <c r="D103" s="26" t="s">
        <v>19</v>
      </c>
      <c r="E103" s="26" t="s">
        <v>15</v>
      </c>
      <c r="F103" s="27" t="s">
        <v>16</v>
      </c>
      <c r="G103" s="28" t="s">
        <v>21</v>
      </c>
      <c r="H103" s="28" t="s">
        <v>20</v>
      </c>
      <c r="I103" s="28" t="s">
        <v>17</v>
      </c>
      <c r="J103" s="29" t="s">
        <v>18</v>
      </c>
    </row>
    <row r="104" spans="1:10" x14ac:dyDescent="0.35">
      <c r="A104" s="30" t="s">
        <v>4</v>
      </c>
      <c r="B104" s="18" t="s">
        <v>96</v>
      </c>
      <c r="C104" s="18">
        <v>259</v>
      </c>
      <c r="D104" s="19">
        <f>SUM(C104*10)</f>
        <v>2590</v>
      </c>
      <c r="E104" s="18">
        <v>2.76</v>
      </c>
      <c r="F104" s="20">
        <f>VLOOKUP(B104,'[1]4-13-25'!$A$3:$N$121,14,FALSE)</f>
        <v>146</v>
      </c>
      <c r="G104" s="20">
        <f>SUM((F104/100)*10)</f>
        <v>14.6</v>
      </c>
      <c r="H104" s="21">
        <f>SUM(F104/100)</f>
        <v>1.46</v>
      </c>
      <c r="I104" s="22">
        <f>SUM(H104*J6)</f>
        <v>0</v>
      </c>
      <c r="J104" s="31">
        <f>SUM(I104*10)</f>
        <v>0</v>
      </c>
    </row>
    <row r="105" spans="1:10" x14ac:dyDescent="0.35">
      <c r="A105" s="30" t="s">
        <v>5</v>
      </c>
      <c r="B105" s="18" t="s">
        <v>97</v>
      </c>
      <c r="C105" s="18">
        <v>167</v>
      </c>
      <c r="D105" s="19">
        <f t="shared" ref="D105:D107" si="34">SUM(C105*10)</f>
        <v>1670</v>
      </c>
      <c r="E105" s="18">
        <v>3.61</v>
      </c>
      <c r="F105" s="20">
        <f>VLOOKUP(B105,'[1]4-13-25'!$A$3:$N$121,14,FALSE)</f>
        <v>199</v>
      </c>
      <c r="G105" s="20">
        <f t="shared" ref="G105:G107" si="35">SUM((F105/100)*10)</f>
        <v>19.899999999999999</v>
      </c>
      <c r="H105" s="21">
        <f t="shared" ref="H105:H107" si="36">SUM(F105/100)</f>
        <v>1.99</v>
      </c>
      <c r="I105" s="22">
        <f>SUM(H105*J6)</f>
        <v>0</v>
      </c>
      <c r="J105" s="31">
        <f t="shared" ref="J105:J107" si="37">SUM(I105*10)</f>
        <v>0</v>
      </c>
    </row>
    <row r="106" spans="1:10" x14ac:dyDescent="0.35">
      <c r="A106" s="30" t="s">
        <v>7</v>
      </c>
      <c r="B106" s="18" t="s">
        <v>98</v>
      </c>
      <c r="C106" s="18">
        <v>75</v>
      </c>
      <c r="D106" s="19">
        <f t="shared" si="34"/>
        <v>750</v>
      </c>
      <c r="E106" s="18">
        <v>7.41</v>
      </c>
      <c r="F106" s="20">
        <f>VLOOKUP(B106,'[1]4-13-25'!$A$3:$N$121,14,FALSE)</f>
        <v>408</v>
      </c>
      <c r="G106" s="20">
        <f t="shared" si="35"/>
        <v>40.799999999999997</v>
      </c>
      <c r="H106" s="21">
        <f t="shared" si="36"/>
        <v>4.08</v>
      </c>
      <c r="I106" s="22">
        <f>SUM(H106*J6)</f>
        <v>0</v>
      </c>
      <c r="J106" s="31">
        <f t="shared" si="37"/>
        <v>0</v>
      </c>
    </row>
    <row r="107" spans="1:10" ht="15" thickBot="1" x14ac:dyDescent="0.4">
      <c r="A107" s="32" t="s">
        <v>8</v>
      </c>
      <c r="B107" s="33" t="s">
        <v>99</v>
      </c>
      <c r="C107" s="33">
        <v>48</v>
      </c>
      <c r="D107" s="34">
        <f t="shared" si="34"/>
        <v>480</v>
      </c>
      <c r="E107" s="33">
        <v>10.26</v>
      </c>
      <c r="F107" s="35">
        <f>VLOOKUP(B107,'[1]4-13-25'!$A$3:$N$121,14,FALSE)</f>
        <v>606</v>
      </c>
      <c r="G107" s="35">
        <f t="shared" si="35"/>
        <v>60.599999999999994</v>
      </c>
      <c r="H107" s="36">
        <f t="shared" si="36"/>
        <v>6.06</v>
      </c>
      <c r="I107" s="37">
        <f>SUM(H107*J6)</f>
        <v>0</v>
      </c>
      <c r="J107" s="38">
        <f t="shared" si="37"/>
        <v>0</v>
      </c>
    </row>
    <row r="108" spans="1:10" ht="15" thickBot="1" x14ac:dyDescent="0.4">
      <c r="D108" s="4"/>
      <c r="E108" s="6"/>
      <c r="F108" s="44"/>
      <c r="G108" s="3"/>
      <c r="I108" s="10"/>
      <c r="J108" s="11"/>
    </row>
    <row r="109" spans="1:10" ht="15" thickBot="1" x14ac:dyDescent="0.4">
      <c r="A109" s="137" t="s">
        <v>100</v>
      </c>
      <c r="B109" s="138"/>
      <c r="D109" s="4"/>
    </row>
    <row r="110" spans="1:10" x14ac:dyDescent="0.35">
      <c r="A110" s="25" t="s">
        <v>12</v>
      </c>
      <c r="B110" s="26" t="s">
        <v>13</v>
      </c>
      <c r="C110" s="26" t="s">
        <v>14</v>
      </c>
      <c r="D110" s="26" t="s">
        <v>19</v>
      </c>
      <c r="E110" s="26" t="s">
        <v>15</v>
      </c>
      <c r="F110" s="27" t="s">
        <v>16</v>
      </c>
      <c r="G110" s="28" t="s">
        <v>21</v>
      </c>
      <c r="H110" s="28" t="s">
        <v>20</v>
      </c>
      <c r="I110" s="28" t="s">
        <v>17</v>
      </c>
      <c r="J110" s="29" t="s">
        <v>18</v>
      </c>
    </row>
    <row r="111" spans="1:10" x14ac:dyDescent="0.35">
      <c r="A111" s="30" t="s">
        <v>4</v>
      </c>
      <c r="B111" s="18" t="s">
        <v>101</v>
      </c>
      <c r="C111" s="18">
        <v>259</v>
      </c>
      <c r="D111" s="19">
        <f>SUM(C111*20)</f>
        <v>5180</v>
      </c>
      <c r="E111" s="23">
        <f>SUM(E104*2)</f>
        <v>5.52</v>
      </c>
      <c r="F111" s="20">
        <f>VLOOKUP(B111,'[1]4-13-25'!$A$3:$N$121,14,FALSE)</f>
        <v>146</v>
      </c>
      <c r="G111" s="20">
        <f>SUM((F111/100)*20)</f>
        <v>29.2</v>
      </c>
      <c r="H111" s="21">
        <f>SUM(F111/100)</f>
        <v>1.46</v>
      </c>
      <c r="I111" s="22">
        <f>SUM(H111*J6)</f>
        <v>0</v>
      </c>
      <c r="J111" s="31">
        <f>SUM(I111*20)</f>
        <v>0</v>
      </c>
    </row>
    <row r="112" spans="1:10" x14ac:dyDescent="0.35">
      <c r="A112" s="30" t="s">
        <v>5</v>
      </c>
      <c r="B112" s="18" t="s">
        <v>102</v>
      </c>
      <c r="C112" s="18">
        <v>167</v>
      </c>
      <c r="D112" s="19">
        <f t="shared" ref="D112:D115" si="38">SUM(C112*20)</f>
        <v>3340</v>
      </c>
      <c r="E112" s="23">
        <f>SUM(E105*2)</f>
        <v>7.22</v>
      </c>
      <c r="F112" s="20">
        <f>VLOOKUP(B112,'[1]4-13-25'!$A$3:$N$121,14,FALSE)</f>
        <v>199</v>
      </c>
      <c r="G112" s="20">
        <f t="shared" ref="G112:G115" si="39">SUM((F112/100)*20)</f>
        <v>39.799999999999997</v>
      </c>
      <c r="H112" s="21">
        <f t="shared" ref="H112:H115" si="40">SUM(F112/100)</f>
        <v>1.99</v>
      </c>
      <c r="I112" s="22">
        <f>SUM(H112*J6)</f>
        <v>0</v>
      </c>
      <c r="J112" s="31">
        <f t="shared" ref="J112:J115" si="41">SUM(I112*20)</f>
        <v>0</v>
      </c>
    </row>
    <row r="113" spans="1:10" x14ac:dyDescent="0.35">
      <c r="A113" s="43" t="s">
        <v>7</v>
      </c>
      <c r="B113" s="18" t="s">
        <v>103</v>
      </c>
      <c r="C113" s="18">
        <v>75</v>
      </c>
      <c r="D113" s="19">
        <f t="shared" si="38"/>
        <v>1500</v>
      </c>
      <c r="E113" s="23">
        <f>SUM(E106*2)</f>
        <v>14.82</v>
      </c>
      <c r="F113" s="20">
        <f>VLOOKUP(B113,'[1]4-13-25'!$A$3:$N$121,14,FALSE)</f>
        <v>408</v>
      </c>
      <c r="G113" s="20">
        <f t="shared" si="39"/>
        <v>81.599999999999994</v>
      </c>
      <c r="H113" s="21">
        <f t="shared" si="40"/>
        <v>4.08</v>
      </c>
      <c r="I113" s="22">
        <f>SUM(H113*J6)</f>
        <v>0</v>
      </c>
      <c r="J113" s="31">
        <f t="shared" si="41"/>
        <v>0</v>
      </c>
    </row>
    <row r="114" spans="1:10" x14ac:dyDescent="0.35">
      <c r="A114" s="30" t="s">
        <v>8</v>
      </c>
      <c r="B114" s="18" t="s">
        <v>104</v>
      </c>
      <c r="C114" s="18">
        <v>48</v>
      </c>
      <c r="D114" s="19">
        <f t="shared" si="38"/>
        <v>960</v>
      </c>
      <c r="E114" s="23">
        <f>SUM(E107*2)</f>
        <v>20.52</v>
      </c>
      <c r="F114" s="20">
        <f>VLOOKUP(B114,'[1]4-13-25'!$A$3:$N$121,14,FALSE)</f>
        <v>606</v>
      </c>
      <c r="G114" s="20">
        <f t="shared" si="39"/>
        <v>121.19999999999999</v>
      </c>
      <c r="H114" s="21">
        <f t="shared" si="40"/>
        <v>6.06</v>
      </c>
      <c r="I114" s="22">
        <f>SUM(H114*J6)</f>
        <v>0</v>
      </c>
      <c r="J114" s="31">
        <f t="shared" si="41"/>
        <v>0</v>
      </c>
    </row>
    <row r="115" spans="1:10" ht="15" thickBot="1" x14ac:dyDescent="0.4">
      <c r="A115" s="32" t="s">
        <v>28</v>
      </c>
      <c r="B115" s="33" t="s">
        <v>105</v>
      </c>
      <c r="C115" s="33">
        <v>20</v>
      </c>
      <c r="D115" s="34">
        <f t="shared" si="38"/>
        <v>400</v>
      </c>
      <c r="E115" s="39">
        <v>41.8</v>
      </c>
      <c r="F115" s="35">
        <f>VLOOKUP(B115,'[1]4-13-25'!$A$3:$N$121,14,FALSE)</f>
        <v>1660</v>
      </c>
      <c r="G115" s="35">
        <f t="shared" si="39"/>
        <v>332</v>
      </c>
      <c r="H115" s="36">
        <f t="shared" si="40"/>
        <v>16.600000000000001</v>
      </c>
      <c r="I115" s="37">
        <f>SUM(H115*J6)</f>
        <v>0</v>
      </c>
      <c r="J115" s="38">
        <f t="shared" si="41"/>
        <v>0</v>
      </c>
    </row>
    <row r="116" spans="1:10" ht="15" thickBot="1" x14ac:dyDescent="0.4">
      <c r="A116" s="51"/>
      <c r="B116" s="45"/>
      <c r="C116" s="45"/>
      <c r="D116" s="46"/>
      <c r="E116" s="47"/>
      <c r="F116" s="42"/>
      <c r="G116" s="42"/>
      <c r="H116" s="49"/>
      <c r="I116" s="50"/>
      <c r="J116" s="50"/>
    </row>
    <row r="117" spans="1:10" ht="15" thickBot="1" x14ac:dyDescent="0.4">
      <c r="A117" s="137" t="s">
        <v>106</v>
      </c>
      <c r="B117" s="138"/>
    </row>
    <row r="118" spans="1:10" x14ac:dyDescent="0.35">
      <c r="A118" s="25" t="s">
        <v>12</v>
      </c>
      <c r="B118" s="26" t="s">
        <v>13</v>
      </c>
      <c r="C118" s="26" t="s">
        <v>14</v>
      </c>
      <c r="D118" s="26" t="s">
        <v>19</v>
      </c>
      <c r="E118" s="26" t="s">
        <v>15</v>
      </c>
      <c r="F118" s="27" t="s">
        <v>16</v>
      </c>
      <c r="G118" s="28" t="s">
        <v>21</v>
      </c>
      <c r="H118" s="28" t="s">
        <v>20</v>
      </c>
      <c r="I118" s="28" t="s">
        <v>17</v>
      </c>
      <c r="J118" s="29" t="s">
        <v>18</v>
      </c>
    </row>
    <row r="119" spans="1:10" x14ac:dyDescent="0.35">
      <c r="A119" s="30" t="s">
        <v>8</v>
      </c>
      <c r="B119" s="18" t="s">
        <v>107</v>
      </c>
      <c r="C119" s="18">
        <v>67</v>
      </c>
      <c r="D119" s="19">
        <f>SUM(C119*14)</f>
        <v>938</v>
      </c>
      <c r="E119" s="18">
        <v>14.78</v>
      </c>
      <c r="F119" s="20">
        <f>VLOOKUP(B119,'[1]4-13-25'!$A$3:$N$121,14,FALSE)</f>
        <v>419.7</v>
      </c>
      <c r="G119" s="20">
        <f>SUM((F119/100)*14)</f>
        <v>58.758000000000003</v>
      </c>
      <c r="H119" s="21">
        <f>SUM(F119/100)</f>
        <v>4.1970000000000001</v>
      </c>
      <c r="I119" s="22">
        <f>SUM(H119*J6)</f>
        <v>0</v>
      </c>
      <c r="J119" s="31">
        <f>SUM(I119*14)</f>
        <v>0</v>
      </c>
    </row>
    <row r="120" spans="1:10" x14ac:dyDescent="0.35">
      <c r="A120" s="43" t="s">
        <v>28</v>
      </c>
      <c r="B120" s="18" t="s">
        <v>108</v>
      </c>
      <c r="C120" s="18">
        <v>33</v>
      </c>
      <c r="D120" s="19">
        <f t="shared" ref="D120:D121" si="42">SUM(C120*14)</f>
        <v>462</v>
      </c>
      <c r="E120" s="18">
        <v>32.479999999999997</v>
      </c>
      <c r="F120" s="20">
        <f>VLOOKUP(B120,'[1]4-13-25'!$A$3:$N$121,14,FALSE)</f>
        <v>647.79999999999995</v>
      </c>
      <c r="G120" s="20">
        <f t="shared" ref="G120:G121" si="43">SUM((F120/100)*14)</f>
        <v>90.691999999999993</v>
      </c>
      <c r="H120" s="21">
        <f t="shared" ref="H120:H121" si="44">SUM(F120/100)</f>
        <v>6.4779999999999998</v>
      </c>
      <c r="I120" s="22">
        <f>SUM(H120*J6)</f>
        <v>0</v>
      </c>
      <c r="J120" s="31">
        <f t="shared" ref="J120:J121" si="45">SUM(I120*14)</f>
        <v>0</v>
      </c>
    </row>
    <row r="121" spans="1:10" ht="15" thickBot="1" x14ac:dyDescent="0.4">
      <c r="A121" s="32" t="s">
        <v>9</v>
      </c>
      <c r="B121" s="33" t="s">
        <v>109</v>
      </c>
      <c r="C121" s="33">
        <v>14</v>
      </c>
      <c r="D121" s="34">
        <f t="shared" si="42"/>
        <v>196</v>
      </c>
      <c r="E121" s="40">
        <v>56.7</v>
      </c>
      <c r="F121" s="35">
        <f>VLOOKUP(B121,'[1]4-13-25'!$A$3:$N$121,14,FALSE)</f>
        <v>946.5</v>
      </c>
      <c r="G121" s="35">
        <f t="shared" si="43"/>
        <v>132.51</v>
      </c>
      <c r="H121" s="36">
        <f t="shared" si="44"/>
        <v>9.4649999999999999</v>
      </c>
      <c r="I121" s="37">
        <f>SUM(H121*J6)</f>
        <v>0</v>
      </c>
      <c r="J121" s="31">
        <f t="shared" si="45"/>
        <v>0</v>
      </c>
    </row>
    <row r="122" spans="1:10" ht="15" thickBot="1" x14ac:dyDescent="0.4">
      <c r="A122" s="51"/>
      <c r="B122" s="45"/>
      <c r="C122" s="45"/>
      <c r="D122" s="46"/>
      <c r="E122" s="52"/>
      <c r="F122" s="42"/>
      <c r="G122" s="42"/>
      <c r="H122" s="49"/>
      <c r="I122" s="50"/>
      <c r="J122" s="50"/>
    </row>
    <row r="123" spans="1:10" ht="15" thickBot="1" x14ac:dyDescent="0.4">
      <c r="A123" s="137" t="s">
        <v>110</v>
      </c>
      <c r="B123" s="138"/>
      <c r="D123" s="4"/>
    </row>
    <row r="124" spans="1:10" x14ac:dyDescent="0.35">
      <c r="A124" s="25" t="s">
        <v>12</v>
      </c>
      <c r="B124" s="26" t="s">
        <v>13</v>
      </c>
      <c r="C124" s="26" t="s">
        <v>14</v>
      </c>
      <c r="D124" s="26" t="s">
        <v>19</v>
      </c>
      <c r="E124" s="26" t="s">
        <v>15</v>
      </c>
      <c r="F124" s="27" t="s">
        <v>16</v>
      </c>
      <c r="G124" s="28" t="s">
        <v>21</v>
      </c>
      <c r="H124" s="28" t="s">
        <v>20</v>
      </c>
      <c r="I124" s="28" t="s">
        <v>17</v>
      </c>
      <c r="J124" s="29" t="s">
        <v>18</v>
      </c>
    </row>
    <row r="125" spans="1:10" x14ac:dyDescent="0.35">
      <c r="A125" s="30" t="s">
        <v>1</v>
      </c>
      <c r="B125" s="18" t="s">
        <v>111</v>
      </c>
      <c r="C125" s="18">
        <v>350</v>
      </c>
      <c r="D125" s="19">
        <f>SUM(C125*20)</f>
        <v>7000</v>
      </c>
      <c r="E125" s="23">
        <v>2.52</v>
      </c>
      <c r="F125" s="20">
        <f>VLOOKUP(B125,'[1]4-13-25'!$A$3:$N$121,14,FALSE)</f>
        <v>31</v>
      </c>
      <c r="G125" s="20">
        <f>SUM((F125/100)*20)</f>
        <v>6.2</v>
      </c>
      <c r="H125" s="21">
        <f>SUM(F125/100)</f>
        <v>0.31</v>
      </c>
      <c r="I125" s="22">
        <f>SUM(H125*J6)</f>
        <v>0</v>
      </c>
      <c r="J125" s="31">
        <f>SUM(I125*20)</f>
        <v>0</v>
      </c>
    </row>
    <row r="126" spans="1:10" x14ac:dyDescent="0.35">
      <c r="A126" s="30" t="s">
        <v>2</v>
      </c>
      <c r="B126" s="18" t="s">
        <v>114</v>
      </c>
      <c r="C126" s="18">
        <v>300</v>
      </c>
      <c r="D126" s="19">
        <f t="shared" ref="D126:D129" si="46">SUM(C126*20)</f>
        <v>6000</v>
      </c>
      <c r="E126" s="23">
        <v>3.26</v>
      </c>
      <c r="F126" s="20">
        <f>VLOOKUP(B126,'[1]4-13-25'!$A$3:$N$121,14,FALSE)</f>
        <v>40.700000000000003</v>
      </c>
      <c r="G126" s="20">
        <f t="shared" ref="G126:G129" si="47">SUM((F126/100)*20)</f>
        <v>8.14</v>
      </c>
      <c r="H126" s="21">
        <f t="shared" ref="H126:H129" si="48">SUM(F126/100)</f>
        <v>0.40700000000000003</v>
      </c>
      <c r="I126" s="22">
        <f>SUM(H126*J6)</f>
        <v>0</v>
      </c>
      <c r="J126" s="31">
        <f t="shared" ref="J126:J129" si="49">SUM(I126*20)</f>
        <v>0</v>
      </c>
    </row>
    <row r="127" spans="1:10" x14ac:dyDescent="0.35">
      <c r="A127" s="43" t="s">
        <v>3</v>
      </c>
      <c r="B127" s="18" t="s">
        <v>115</v>
      </c>
      <c r="C127" s="18">
        <v>200</v>
      </c>
      <c r="D127" s="19">
        <f t="shared" si="46"/>
        <v>4000</v>
      </c>
      <c r="E127" s="23">
        <v>5.14</v>
      </c>
      <c r="F127" s="20">
        <f>VLOOKUP(B127,'[1]4-13-25'!$A$3:$N$121,14,FALSE)</f>
        <v>53.5</v>
      </c>
      <c r="G127" s="20">
        <f t="shared" si="47"/>
        <v>10.700000000000001</v>
      </c>
      <c r="H127" s="21">
        <f t="shared" si="48"/>
        <v>0.53500000000000003</v>
      </c>
      <c r="I127" s="22">
        <f>SUM(H127*J6)</f>
        <v>0</v>
      </c>
      <c r="J127" s="31">
        <f t="shared" si="49"/>
        <v>0</v>
      </c>
    </row>
    <row r="128" spans="1:10" x14ac:dyDescent="0.35">
      <c r="A128" s="30" t="s">
        <v>4</v>
      </c>
      <c r="B128" s="18" t="s">
        <v>116</v>
      </c>
      <c r="C128" s="18">
        <v>165</v>
      </c>
      <c r="D128" s="19">
        <f t="shared" si="46"/>
        <v>3300</v>
      </c>
      <c r="E128" s="23">
        <v>6.68</v>
      </c>
      <c r="F128" s="20">
        <f>VLOOKUP(B128,'[1]4-13-25'!$A$3:$N$121,14,FALSE)</f>
        <v>62.1</v>
      </c>
      <c r="G128" s="20">
        <f t="shared" si="47"/>
        <v>12.42</v>
      </c>
      <c r="H128" s="21">
        <f t="shared" si="48"/>
        <v>0.621</v>
      </c>
      <c r="I128" s="22">
        <f>SUM(H128*J6)</f>
        <v>0</v>
      </c>
      <c r="J128" s="31">
        <f t="shared" si="49"/>
        <v>0</v>
      </c>
    </row>
    <row r="129" spans="1:10" ht="15" thickBot="1" x14ac:dyDescent="0.4">
      <c r="A129" s="32" t="s">
        <v>5</v>
      </c>
      <c r="B129" s="33" t="s">
        <v>117</v>
      </c>
      <c r="C129" s="33">
        <v>111</v>
      </c>
      <c r="D129" s="34">
        <f t="shared" si="46"/>
        <v>2220</v>
      </c>
      <c r="E129" s="39">
        <v>10.36</v>
      </c>
      <c r="F129" s="35">
        <f>VLOOKUP(B129,'[1]4-13-25'!$A$3:$N$121,14,FALSE)</f>
        <v>89.9</v>
      </c>
      <c r="G129" s="35">
        <f t="shared" si="47"/>
        <v>17.98</v>
      </c>
      <c r="H129" s="36">
        <f t="shared" si="48"/>
        <v>0.89900000000000002</v>
      </c>
      <c r="I129" s="37">
        <f>SUM(H129*J6)</f>
        <v>0</v>
      </c>
      <c r="J129" s="38">
        <f t="shared" si="49"/>
        <v>0</v>
      </c>
    </row>
    <row r="130" spans="1:10" ht="15" thickBot="1" x14ac:dyDescent="0.4">
      <c r="A130" s="51"/>
      <c r="B130" s="45"/>
      <c r="C130" s="45"/>
      <c r="D130" s="46"/>
      <c r="E130" s="52"/>
      <c r="F130" s="42"/>
      <c r="G130" s="42"/>
      <c r="H130" s="49"/>
      <c r="I130" s="50"/>
      <c r="J130" s="50"/>
    </row>
    <row r="131" spans="1:10" ht="15" thickBot="1" x14ac:dyDescent="0.4">
      <c r="A131" s="137" t="s">
        <v>113</v>
      </c>
      <c r="B131" s="138"/>
    </row>
    <row r="132" spans="1:10" x14ac:dyDescent="0.35">
      <c r="A132" s="25" t="s">
        <v>12</v>
      </c>
      <c r="B132" s="26" t="s">
        <v>13</v>
      </c>
      <c r="C132" s="26" t="s">
        <v>14</v>
      </c>
      <c r="D132" s="26" t="s">
        <v>19</v>
      </c>
      <c r="E132" s="26" t="s">
        <v>15</v>
      </c>
      <c r="F132" s="27" t="s">
        <v>16</v>
      </c>
      <c r="G132" s="28" t="s">
        <v>21</v>
      </c>
      <c r="H132" s="28" t="s">
        <v>20</v>
      </c>
      <c r="I132" s="28" t="s">
        <v>17</v>
      </c>
      <c r="J132" s="29" t="s">
        <v>18</v>
      </c>
    </row>
    <row r="133" spans="1:10" ht="15" thickBot="1" x14ac:dyDescent="0.4">
      <c r="A133" s="32" t="s">
        <v>1</v>
      </c>
      <c r="B133" s="33" t="s">
        <v>112</v>
      </c>
      <c r="C133" s="33">
        <v>350</v>
      </c>
      <c r="D133" s="34">
        <f>SUM(C133*10)</f>
        <v>3500</v>
      </c>
      <c r="E133" s="33">
        <v>1.31</v>
      </c>
      <c r="F133" s="35">
        <f>VLOOKUP(B133,'[1]4-13-25'!$A$3:$N$121,14,FALSE)</f>
        <v>31</v>
      </c>
      <c r="G133" s="35">
        <f>SUM((F133/100)*10)</f>
        <v>3.1</v>
      </c>
      <c r="H133" s="36">
        <f>SUM(F133/100)</f>
        <v>0.31</v>
      </c>
      <c r="I133" s="37">
        <f>SUM(H133*J6)</f>
        <v>0</v>
      </c>
      <c r="J133" s="38">
        <f>SUM(I133*10)</f>
        <v>0</v>
      </c>
    </row>
    <row r="134" spans="1:10" ht="15" thickBot="1" x14ac:dyDescent="0.4">
      <c r="A134" s="51"/>
      <c r="B134" s="45"/>
      <c r="C134" s="45"/>
      <c r="D134" s="46"/>
      <c r="E134" s="45"/>
      <c r="F134" s="42"/>
      <c r="G134" s="42"/>
      <c r="H134" s="49"/>
      <c r="I134" s="50"/>
      <c r="J134" s="50"/>
    </row>
    <row r="135" spans="1:10" ht="15" thickBot="1" x14ac:dyDescent="0.4">
      <c r="A135" s="137" t="s">
        <v>118</v>
      </c>
      <c r="B135" s="138"/>
    </row>
    <row r="136" spans="1:10" x14ac:dyDescent="0.35">
      <c r="A136" s="25" t="s">
        <v>12</v>
      </c>
      <c r="B136" s="26" t="s">
        <v>13</v>
      </c>
      <c r="C136" s="26" t="s">
        <v>14</v>
      </c>
      <c r="D136" s="26" t="s">
        <v>19</v>
      </c>
      <c r="E136" s="26" t="s">
        <v>15</v>
      </c>
      <c r="F136" s="27" t="s">
        <v>16</v>
      </c>
      <c r="G136" s="28" t="s">
        <v>21</v>
      </c>
      <c r="H136" s="28" t="s">
        <v>20</v>
      </c>
      <c r="I136" s="28" t="s">
        <v>17</v>
      </c>
      <c r="J136" s="29" t="s">
        <v>18</v>
      </c>
    </row>
    <row r="137" spans="1:10" x14ac:dyDescent="0.35">
      <c r="A137" s="30" t="s">
        <v>7</v>
      </c>
      <c r="B137" s="18" t="s">
        <v>120</v>
      </c>
      <c r="C137" s="18">
        <v>113</v>
      </c>
      <c r="D137" s="19">
        <f>SUM(C137*10)</f>
        <v>1130</v>
      </c>
      <c r="E137" s="18">
        <v>4.87</v>
      </c>
      <c r="F137" s="20">
        <f>VLOOKUP(B137,'[1]4-13-25'!$A$3:$N$121,14,FALSE)</f>
        <v>166</v>
      </c>
      <c r="G137" s="76">
        <f>SUM((F137/100)*10)</f>
        <v>16.599999999999998</v>
      </c>
      <c r="H137" s="21">
        <f>SUM(F137/100)</f>
        <v>1.66</v>
      </c>
      <c r="I137" s="22">
        <f>SUM(H137*J6)</f>
        <v>0</v>
      </c>
      <c r="J137" s="31">
        <f>SUM(I137*10)</f>
        <v>0</v>
      </c>
    </row>
    <row r="138" spans="1:10" x14ac:dyDescent="0.35">
      <c r="A138" s="43" t="s">
        <v>8</v>
      </c>
      <c r="B138" s="18" t="s">
        <v>122</v>
      </c>
      <c r="C138" s="18">
        <v>67</v>
      </c>
      <c r="D138" s="19">
        <f t="shared" ref="D138:D139" si="50">SUM(C138*10)</f>
        <v>670</v>
      </c>
      <c r="E138" s="18">
        <v>6.73</v>
      </c>
      <c r="F138" s="20">
        <f>VLOOKUP(B138,'[1]4-13-25'!$A$3:$N$121,14,FALSE)</f>
        <v>222.7</v>
      </c>
      <c r="G138" s="76">
        <f t="shared" ref="G138:G139" si="51">SUM((F138/100)*10)</f>
        <v>22.27</v>
      </c>
      <c r="H138" s="21">
        <f t="shared" ref="H138:H139" si="52">SUM(F138/100)</f>
        <v>2.2269999999999999</v>
      </c>
      <c r="I138" s="22">
        <f>SUM(H138*J6)</f>
        <v>0</v>
      </c>
      <c r="J138" s="31">
        <f t="shared" ref="J138:J139" si="53">SUM(I138*10)</f>
        <v>0</v>
      </c>
    </row>
    <row r="139" spans="1:10" ht="15" thickBot="1" x14ac:dyDescent="0.4">
      <c r="A139" s="32" t="s">
        <v>28</v>
      </c>
      <c r="B139" s="33" t="s">
        <v>123</v>
      </c>
      <c r="C139" s="33">
        <v>33</v>
      </c>
      <c r="D139" s="34">
        <f t="shared" si="50"/>
        <v>330</v>
      </c>
      <c r="E139" s="40">
        <v>13.44</v>
      </c>
      <c r="F139" s="35">
        <f>VLOOKUP(B139,'[1]4-13-25'!$A$3:$N$121,14,FALSE)</f>
        <v>320.10000000000002</v>
      </c>
      <c r="G139" s="78">
        <f t="shared" si="51"/>
        <v>32.01</v>
      </c>
      <c r="H139" s="36">
        <f t="shared" si="52"/>
        <v>3.2010000000000001</v>
      </c>
      <c r="I139" s="37">
        <f>SUM(H139*J6)</f>
        <v>0</v>
      </c>
      <c r="J139" s="38">
        <f t="shared" si="53"/>
        <v>0</v>
      </c>
    </row>
    <row r="140" spans="1:10" ht="15" thickBot="1" x14ac:dyDescent="0.4">
      <c r="A140" s="51"/>
      <c r="B140" s="45"/>
      <c r="C140" s="45"/>
      <c r="D140" s="46"/>
      <c r="E140" s="45"/>
      <c r="F140" s="42"/>
      <c r="G140" s="79"/>
      <c r="H140" s="49"/>
      <c r="I140" s="50"/>
      <c r="J140" s="50"/>
    </row>
    <row r="141" spans="1:10" ht="15" thickBot="1" x14ac:dyDescent="0.4">
      <c r="A141" s="137" t="s">
        <v>119</v>
      </c>
      <c r="B141" s="138"/>
      <c r="G141" s="11"/>
    </row>
    <row r="142" spans="1:10" x14ac:dyDescent="0.35">
      <c r="A142" s="25" t="s">
        <v>12</v>
      </c>
      <c r="B142" s="26" t="s">
        <v>13</v>
      </c>
      <c r="C142" s="26" t="s">
        <v>14</v>
      </c>
      <c r="D142" s="26" t="s">
        <v>19</v>
      </c>
      <c r="E142" s="26" t="s">
        <v>15</v>
      </c>
      <c r="F142" s="27" t="s">
        <v>16</v>
      </c>
      <c r="G142" s="77" t="s">
        <v>21</v>
      </c>
      <c r="H142" s="28" t="s">
        <v>20</v>
      </c>
      <c r="I142" s="28" t="s">
        <v>17</v>
      </c>
      <c r="J142" s="29" t="s">
        <v>18</v>
      </c>
    </row>
    <row r="143" spans="1:10" x14ac:dyDescent="0.35">
      <c r="A143" s="30" t="s">
        <v>7</v>
      </c>
      <c r="B143" s="18" t="s">
        <v>121</v>
      </c>
      <c r="C143" s="18">
        <v>113</v>
      </c>
      <c r="D143" s="19">
        <f t="shared" ref="D143:D145" si="54">SUM(C143*10)</f>
        <v>1130</v>
      </c>
      <c r="E143" s="18">
        <v>4.87</v>
      </c>
      <c r="F143" s="20">
        <f>VLOOKUP(B143,'[1]4-13-25'!$A$3:$N$121,14,FALSE)</f>
        <v>177.7</v>
      </c>
      <c r="G143" s="76">
        <f>SUM((F143/100)*10)</f>
        <v>17.77</v>
      </c>
      <c r="H143" s="21">
        <f>SUM(F143/100)</f>
        <v>1.7769999999999999</v>
      </c>
      <c r="I143" s="22">
        <f>SUM(H143*J6)</f>
        <v>0</v>
      </c>
      <c r="J143" s="31">
        <f>SUM(I143*10)</f>
        <v>0</v>
      </c>
    </row>
    <row r="144" spans="1:10" x14ac:dyDescent="0.35">
      <c r="A144" s="43" t="s">
        <v>8</v>
      </c>
      <c r="B144" s="18" t="s">
        <v>124</v>
      </c>
      <c r="C144" s="18">
        <v>67</v>
      </c>
      <c r="D144" s="19">
        <f t="shared" si="54"/>
        <v>670</v>
      </c>
      <c r="E144" s="18">
        <v>6.73</v>
      </c>
      <c r="F144" s="20">
        <f>VLOOKUP(B144,'[1]4-13-25'!$A$3:$N$121,14,FALSE)</f>
        <v>238.8</v>
      </c>
      <c r="G144" s="76">
        <f t="shared" ref="G144:G145" si="55">SUM((F144/100)*10)</f>
        <v>23.88</v>
      </c>
      <c r="H144" s="21">
        <f t="shared" ref="H144:H145" si="56">SUM(F144/100)</f>
        <v>2.3879999999999999</v>
      </c>
      <c r="I144" s="22">
        <f>SUM(H144*J6)</f>
        <v>0</v>
      </c>
      <c r="J144" s="31">
        <f t="shared" ref="J144:J145" si="57">SUM(I144*10)</f>
        <v>0</v>
      </c>
    </row>
    <row r="145" spans="1:11" ht="15" thickBot="1" x14ac:dyDescent="0.4">
      <c r="A145" s="83" t="s">
        <v>28</v>
      </c>
      <c r="B145" s="82" t="s">
        <v>125</v>
      </c>
      <c r="C145" s="33">
        <v>0</v>
      </c>
      <c r="D145" s="34">
        <f t="shared" si="54"/>
        <v>0</v>
      </c>
      <c r="E145" s="40">
        <v>13.44</v>
      </c>
      <c r="F145" s="35">
        <v>238.8</v>
      </c>
      <c r="G145" s="78">
        <f t="shared" si="55"/>
        <v>23.88</v>
      </c>
      <c r="H145" s="36">
        <f t="shared" si="56"/>
        <v>2.3879999999999999</v>
      </c>
      <c r="I145" s="37">
        <f>SUM(H145*J6)</f>
        <v>0</v>
      </c>
      <c r="J145" s="38">
        <f t="shared" si="57"/>
        <v>0</v>
      </c>
      <c r="K145" s="87"/>
    </row>
    <row r="146" spans="1:11" ht="15" thickBot="1" x14ac:dyDescent="0.4">
      <c r="A146" s="86" t="s">
        <v>131</v>
      </c>
      <c r="B146" s="84"/>
      <c r="C146" s="45"/>
      <c r="D146" s="46"/>
      <c r="E146" s="45"/>
      <c r="F146" s="42"/>
      <c r="G146" s="79"/>
      <c r="H146" s="49"/>
      <c r="I146" s="50"/>
      <c r="J146" s="50"/>
    </row>
    <row r="147" spans="1:11" ht="15" thickBot="1" x14ac:dyDescent="0.4">
      <c r="A147" s="137" t="s">
        <v>126</v>
      </c>
      <c r="B147" s="138"/>
      <c r="G147" s="11"/>
    </row>
    <row r="148" spans="1:11" x14ac:dyDescent="0.35">
      <c r="A148" s="25" t="s">
        <v>12</v>
      </c>
      <c r="B148" s="26" t="s">
        <v>13</v>
      </c>
      <c r="C148" s="26" t="s">
        <v>14</v>
      </c>
      <c r="D148" s="26" t="s">
        <v>19</v>
      </c>
      <c r="E148" s="26" t="s">
        <v>15</v>
      </c>
      <c r="F148" s="27" t="s">
        <v>16</v>
      </c>
      <c r="G148" s="77" t="s">
        <v>21</v>
      </c>
      <c r="H148" s="28" t="s">
        <v>20</v>
      </c>
      <c r="I148" s="28" t="s">
        <v>17</v>
      </c>
      <c r="J148" s="29" t="s">
        <v>18</v>
      </c>
    </row>
    <row r="149" spans="1:11" x14ac:dyDescent="0.35">
      <c r="A149" s="30" t="s">
        <v>8</v>
      </c>
      <c r="B149" s="18" t="s">
        <v>128</v>
      </c>
      <c r="C149" s="18">
        <v>67</v>
      </c>
      <c r="D149" s="19">
        <f>SUM(C149*10)</f>
        <v>670</v>
      </c>
      <c r="E149" s="18">
        <v>10.56</v>
      </c>
      <c r="F149" s="20">
        <f>VLOOKUP(B149,'[1]4-13-25'!$A$3:$N$121,14,FALSE)</f>
        <v>340.5</v>
      </c>
      <c r="G149" s="76">
        <f>SUM((F149/100)*10)</f>
        <v>34.049999999999997</v>
      </c>
      <c r="H149" s="21">
        <f>SUM(F149/100)</f>
        <v>3.4049999999999998</v>
      </c>
      <c r="I149" s="22">
        <f>SUM(H149*J6)</f>
        <v>0</v>
      </c>
      <c r="J149" s="31">
        <f>SUM(I149*10)</f>
        <v>0</v>
      </c>
    </row>
    <row r="150" spans="1:11" ht="15" thickBot="1" x14ac:dyDescent="0.4">
      <c r="A150" s="74" t="s">
        <v>28</v>
      </c>
      <c r="B150" s="33" t="s">
        <v>129</v>
      </c>
      <c r="C150" s="33">
        <v>33</v>
      </c>
      <c r="D150" s="34">
        <f t="shared" ref="D150" si="58">SUM(C150*10)</f>
        <v>330</v>
      </c>
      <c r="E150" s="40">
        <v>23.2</v>
      </c>
      <c r="F150" s="35">
        <f>VLOOKUP(B150,'[1]4-13-25'!$A$3:$N$121,14,FALSE)</f>
        <v>627.4</v>
      </c>
      <c r="G150" s="78">
        <f>SUM((F150/100)*10)</f>
        <v>62.74</v>
      </c>
      <c r="H150" s="36">
        <f t="shared" ref="H150" si="59">SUM(F150/100)</f>
        <v>6.274</v>
      </c>
      <c r="I150" s="37">
        <f>SUM(H150*J6)</f>
        <v>0</v>
      </c>
      <c r="J150" s="38">
        <f t="shared" ref="J150" si="60">SUM(I150*10)</f>
        <v>0</v>
      </c>
    </row>
    <row r="151" spans="1:11" ht="15" thickBot="1" x14ac:dyDescent="0.4">
      <c r="A151" s="51"/>
      <c r="B151" s="45"/>
      <c r="C151" s="45"/>
      <c r="D151" s="46"/>
      <c r="E151" s="45"/>
      <c r="F151" s="42"/>
      <c r="G151" s="79"/>
      <c r="H151" s="49"/>
      <c r="I151" s="50"/>
      <c r="J151" s="50"/>
    </row>
    <row r="152" spans="1:11" ht="15" thickBot="1" x14ac:dyDescent="0.4">
      <c r="A152" s="137" t="s">
        <v>127</v>
      </c>
      <c r="B152" s="138"/>
      <c r="C152" s="85"/>
      <c r="D152" s="75"/>
      <c r="G152" s="11"/>
    </row>
    <row r="153" spans="1:11" x14ac:dyDescent="0.35">
      <c r="A153" s="25" t="s">
        <v>12</v>
      </c>
      <c r="B153" s="26" t="s">
        <v>13</v>
      </c>
      <c r="C153" s="26" t="s">
        <v>14</v>
      </c>
      <c r="D153" s="26" t="s">
        <v>19</v>
      </c>
      <c r="E153" s="26" t="s">
        <v>15</v>
      </c>
      <c r="F153" s="27" t="s">
        <v>16</v>
      </c>
      <c r="G153" s="77" t="s">
        <v>21</v>
      </c>
      <c r="H153" s="28" t="s">
        <v>20</v>
      </c>
      <c r="I153" s="28" t="s">
        <v>17</v>
      </c>
      <c r="J153" s="29" t="s">
        <v>18</v>
      </c>
    </row>
    <row r="154" spans="1:11" ht="15" thickBot="1" x14ac:dyDescent="0.4">
      <c r="A154" s="18" t="s">
        <v>8</v>
      </c>
      <c r="B154" s="18" t="s">
        <v>130</v>
      </c>
      <c r="C154" s="18">
        <v>67</v>
      </c>
      <c r="D154" s="19">
        <f t="shared" ref="D154" si="61">SUM(C154*10)</f>
        <v>670</v>
      </c>
      <c r="E154" s="18">
        <v>10.56</v>
      </c>
      <c r="F154" s="76">
        <v>354.12</v>
      </c>
      <c r="G154" s="127">
        <f>SUM((F154/100)*10)</f>
        <v>35.411999999999999</v>
      </c>
      <c r="H154" s="36">
        <f>SUM(F154/100)</f>
        <v>3.5411999999999999</v>
      </c>
      <c r="I154" s="37">
        <f>SUM(H154*J6)</f>
        <v>0</v>
      </c>
      <c r="J154" s="38">
        <f>SUM(I154*10)</f>
        <v>0</v>
      </c>
    </row>
    <row r="155" spans="1:11" ht="15" thickBot="1" x14ac:dyDescent="0.4">
      <c r="A155" s="18" t="s">
        <v>28</v>
      </c>
      <c r="B155" s="18" t="s">
        <v>146</v>
      </c>
      <c r="C155" s="18">
        <v>26</v>
      </c>
      <c r="D155" s="19">
        <v>260</v>
      </c>
      <c r="E155" s="18">
        <v>23.2</v>
      </c>
      <c r="F155" s="76">
        <v>660.4</v>
      </c>
      <c r="G155" s="127">
        <f>SUM((F155/100)*10)</f>
        <v>66.040000000000006</v>
      </c>
      <c r="H155" s="36">
        <f>SUM(F155/100)</f>
        <v>6.6040000000000001</v>
      </c>
      <c r="I155" s="37">
        <f>SUM(H155*J7)</f>
        <v>0</v>
      </c>
      <c r="J155" s="38">
        <f>SUM(I155*10)</f>
        <v>0</v>
      </c>
    </row>
    <row r="156" spans="1:11" x14ac:dyDescent="0.35">
      <c r="A156" s="86" t="s">
        <v>131</v>
      </c>
      <c r="B156" s="84"/>
      <c r="C156" s="55"/>
      <c r="D156" s="56"/>
      <c r="E156" s="57"/>
      <c r="F156" s="58"/>
      <c r="G156" s="58"/>
      <c r="H156" s="59"/>
      <c r="I156" s="58"/>
      <c r="J156" s="59"/>
    </row>
    <row r="157" spans="1:11" x14ac:dyDescent="0.35">
      <c r="A157" s="60"/>
      <c r="B157" s="60"/>
      <c r="C157" s="60"/>
      <c r="D157" s="60"/>
      <c r="E157" s="60"/>
      <c r="F157" s="61"/>
      <c r="G157" s="62"/>
      <c r="H157" s="62"/>
      <c r="I157" s="62"/>
      <c r="J157" s="62"/>
    </row>
    <row r="158" spans="1:11" x14ac:dyDescent="0.35">
      <c r="A158" s="63"/>
      <c r="B158" s="63"/>
      <c r="C158" s="63"/>
      <c r="D158" s="64"/>
      <c r="E158" s="65"/>
      <c r="F158" s="48"/>
      <c r="G158" s="66"/>
      <c r="H158" s="50"/>
      <c r="I158" s="50"/>
      <c r="J158" s="50"/>
    </row>
    <row r="159" spans="1:11" x14ac:dyDescent="0.35">
      <c r="A159" s="63"/>
      <c r="B159" s="63"/>
      <c r="C159" s="63"/>
      <c r="D159" s="64"/>
      <c r="E159" s="65"/>
      <c r="F159" s="48"/>
      <c r="G159" s="66"/>
      <c r="H159" s="50"/>
      <c r="I159" s="50"/>
      <c r="J159" s="50"/>
    </row>
    <row r="160" spans="1:11" x14ac:dyDescent="0.35">
      <c r="A160" s="63"/>
      <c r="B160" s="63"/>
      <c r="C160" s="63"/>
      <c r="D160" s="64"/>
      <c r="E160" s="65"/>
      <c r="F160" s="48"/>
      <c r="G160" s="66"/>
      <c r="H160" s="50"/>
      <c r="I160" s="50"/>
      <c r="J160" s="50"/>
    </row>
    <row r="161" spans="1:10" x14ac:dyDescent="0.35">
      <c r="A161" s="63"/>
      <c r="B161" s="63"/>
      <c r="C161" s="63"/>
      <c r="D161" s="64"/>
      <c r="E161" s="65"/>
      <c r="F161" s="48"/>
      <c r="G161" s="66"/>
      <c r="H161" s="50"/>
      <c r="I161" s="50"/>
      <c r="J161" s="50"/>
    </row>
    <row r="162" spans="1:10" x14ac:dyDescent="0.35">
      <c r="A162" s="67"/>
      <c r="B162" s="55"/>
      <c r="C162" s="55"/>
      <c r="D162" s="56"/>
      <c r="E162" s="55"/>
      <c r="F162" s="58"/>
      <c r="G162" s="59"/>
      <c r="H162" s="59"/>
      <c r="I162" s="59"/>
      <c r="J162" s="59"/>
    </row>
    <row r="163" spans="1:10" x14ac:dyDescent="0.35">
      <c r="A163" s="53"/>
      <c r="B163" s="54"/>
      <c r="C163" s="55"/>
      <c r="D163" s="56"/>
      <c r="E163" s="55"/>
      <c r="F163" s="58"/>
      <c r="G163" s="59"/>
      <c r="H163" s="59"/>
      <c r="I163" s="59"/>
      <c r="J163" s="59"/>
    </row>
    <row r="164" spans="1:10" x14ac:dyDescent="0.35">
      <c r="A164" s="60"/>
      <c r="B164" s="60"/>
      <c r="C164" s="60"/>
      <c r="D164" s="60"/>
      <c r="E164" s="60"/>
      <c r="F164" s="61"/>
      <c r="G164" s="62"/>
      <c r="H164" s="62"/>
      <c r="I164" s="62"/>
      <c r="J164" s="62"/>
    </row>
    <row r="165" spans="1:10" x14ac:dyDescent="0.35">
      <c r="A165" s="63"/>
      <c r="B165" s="63"/>
      <c r="C165" s="63"/>
      <c r="D165" s="64"/>
      <c r="E165" s="63"/>
      <c r="F165" s="68"/>
      <c r="G165" s="66"/>
      <c r="H165" s="50"/>
      <c r="I165" s="50"/>
      <c r="J165" s="50"/>
    </row>
    <row r="166" spans="1:10" x14ac:dyDescent="0.35">
      <c r="A166" s="63"/>
      <c r="B166" s="63"/>
      <c r="C166" s="63"/>
      <c r="D166" s="64"/>
      <c r="E166" s="63"/>
      <c r="F166" s="48"/>
      <c r="G166" s="66"/>
      <c r="H166" s="50"/>
      <c r="I166" s="50"/>
      <c r="J166" s="50"/>
    </row>
    <row r="167" spans="1:10" x14ac:dyDescent="0.35">
      <c r="A167" s="63"/>
      <c r="B167" s="63"/>
      <c r="C167" s="63"/>
      <c r="D167" s="64"/>
      <c r="E167" s="63"/>
      <c r="F167" s="68"/>
      <c r="G167" s="66"/>
      <c r="H167" s="50"/>
      <c r="I167" s="50"/>
      <c r="J167" s="50"/>
    </row>
    <row r="168" spans="1:10" x14ac:dyDescent="0.35">
      <c r="A168" s="63"/>
      <c r="B168" s="63"/>
      <c r="C168" s="63"/>
      <c r="D168" s="64"/>
      <c r="E168" s="63"/>
      <c r="F168" s="68"/>
      <c r="G168" s="66"/>
      <c r="H168" s="50"/>
      <c r="I168" s="50"/>
      <c r="J168" s="50"/>
    </row>
    <row r="169" spans="1:10" x14ac:dyDescent="0.35">
      <c r="A169" s="63"/>
      <c r="B169" s="63"/>
      <c r="C169" s="63"/>
      <c r="D169" s="64"/>
      <c r="E169" s="63"/>
      <c r="F169" s="68"/>
      <c r="G169" s="66"/>
      <c r="H169" s="50"/>
      <c r="I169" s="50"/>
      <c r="J169" s="50"/>
    </row>
    <row r="170" spans="1:10" x14ac:dyDescent="0.35">
      <c r="A170" s="63"/>
      <c r="B170" s="63"/>
      <c r="C170" s="63"/>
      <c r="D170" s="64"/>
      <c r="E170" s="63"/>
      <c r="F170" s="68"/>
      <c r="G170" s="66"/>
      <c r="H170" s="50"/>
      <c r="I170" s="50"/>
      <c r="J170" s="50"/>
    </row>
    <row r="171" spans="1:10" x14ac:dyDescent="0.35">
      <c r="A171" s="63"/>
      <c r="B171" s="63"/>
      <c r="C171" s="63"/>
      <c r="D171" s="64"/>
      <c r="E171" s="63"/>
      <c r="F171" s="68"/>
      <c r="G171" s="66"/>
      <c r="H171" s="50"/>
      <c r="I171" s="50"/>
      <c r="J171" s="50"/>
    </row>
    <row r="172" spans="1:10" x14ac:dyDescent="0.35">
      <c r="A172" s="63"/>
      <c r="B172" s="63"/>
      <c r="C172" s="63"/>
      <c r="D172" s="64"/>
      <c r="E172" s="63"/>
      <c r="F172" s="48"/>
      <c r="G172" s="66"/>
      <c r="H172" s="50"/>
      <c r="I172" s="50"/>
      <c r="J172" s="50"/>
    </row>
    <row r="173" spans="1:10" x14ac:dyDescent="0.35">
      <c r="A173" s="63"/>
      <c r="B173" s="63"/>
      <c r="C173" s="63"/>
      <c r="D173" s="64"/>
      <c r="E173" s="63"/>
      <c r="F173" s="48"/>
      <c r="G173" s="66"/>
      <c r="H173" s="50"/>
      <c r="I173" s="50"/>
      <c r="J173" s="50"/>
    </row>
    <row r="174" spans="1:10" x14ac:dyDescent="0.35">
      <c r="A174" s="63"/>
      <c r="B174" s="63"/>
      <c r="C174" s="63"/>
      <c r="D174" s="64"/>
      <c r="E174" s="63"/>
      <c r="F174" s="48"/>
      <c r="G174" s="66"/>
      <c r="H174" s="50"/>
      <c r="I174" s="50"/>
      <c r="J174" s="50"/>
    </row>
    <row r="175" spans="1:10" x14ac:dyDescent="0.35">
      <c r="A175" s="63"/>
      <c r="B175" s="63"/>
      <c r="C175" s="63"/>
      <c r="D175" s="64"/>
      <c r="E175" s="63"/>
      <c r="F175" s="48"/>
      <c r="G175" s="66"/>
      <c r="H175" s="50"/>
      <c r="I175" s="50"/>
      <c r="J175" s="50"/>
    </row>
    <row r="176" spans="1:10" x14ac:dyDescent="0.35">
      <c r="A176" s="67"/>
      <c r="B176" s="55"/>
      <c r="C176" s="55"/>
      <c r="D176" s="55"/>
      <c r="E176" s="55"/>
      <c r="F176" s="58"/>
      <c r="G176" s="59"/>
      <c r="H176" s="59"/>
      <c r="I176" s="59"/>
      <c r="J176" s="59"/>
    </row>
    <row r="177" spans="1:14" x14ac:dyDescent="0.35">
      <c r="A177" s="53"/>
      <c r="B177" s="54"/>
      <c r="C177" s="55"/>
      <c r="D177" s="55"/>
      <c r="E177" s="55"/>
      <c r="F177" s="58"/>
      <c r="G177" s="59"/>
      <c r="H177" s="59"/>
      <c r="I177" s="59"/>
      <c r="J177" s="59"/>
    </row>
    <row r="178" spans="1:14" x14ac:dyDescent="0.35">
      <c r="A178" s="60"/>
      <c r="B178" s="60"/>
      <c r="C178" s="60"/>
      <c r="D178" s="60"/>
      <c r="E178" s="60"/>
      <c r="F178" s="61"/>
      <c r="G178" s="62"/>
      <c r="H178" s="62"/>
      <c r="I178" s="62"/>
      <c r="J178" s="62"/>
    </row>
    <row r="179" spans="1:14" x14ac:dyDescent="0.35">
      <c r="A179" s="63"/>
      <c r="B179" s="63"/>
      <c r="C179" s="63"/>
      <c r="D179" s="64"/>
      <c r="E179" s="69"/>
      <c r="F179" s="68"/>
      <c r="G179" s="66"/>
      <c r="H179" s="50"/>
      <c r="I179" s="50"/>
      <c r="J179" s="50"/>
    </row>
    <row r="180" spans="1:14" x14ac:dyDescent="0.35">
      <c r="A180" s="63"/>
      <c r="B180" s="63"/>
      <c r="C180" s="63"/>
      <c r="D180" s="64"/>
      <c r="E180" s="69"/>
      <c r="F180" s="68"/>
      <c r="G180" s="66"/>
      <c r="H180" s="50"/>
      <c r="I180" s="50"/>
      <c r="J180" s="50"/>
    </row>
    <row r="181" spans="1:14" x14ac:dyDescent="0.35">
      <c r="A181" s="63"/>
      <c r="B181" s="63"/>
      <c r="C181" s="63"/>
      <c r="D181" s="64"/>
      <c r="E181" s="69"/>
      <c r="F181" s="68"/>
      <c r="G181" s="66"/>
      <c r="H181" s="50"/>
      <c r="I181" s="50"/>
      <c r="J181" s="50"/>
    </row>
    <row r="182" spans="1:14" x14ac:dyDescent="0.35">
      <c r="A182" s="63"/>
      <c r="B182" s="63"/>
      <c r="C182" s="63"/>
      <c r="D182" s="64"/>
      <c r="E182" s="69"/>
      <c r="F182" s="68"/>
      <c r="G182" s="66"/>
      <c r="H182" s="50"/>
      <c r="I182" s="50"/>
      <c r="J182" s="50"/>
    </row>
    <row r="183" spans="1:14" x14ac:dyDescent="0.35">
      <c r="A183" s="63"/>
      <c r="B183" s="63"/>
      <c r="C183" s="63"/>
      <c r="D183" s="64"/>
      <c r="E183" s="69"/>
      <c r="F183" s="68"/>
      <c r="G183" s="66"/>
      <c r="H183" s="50"/>
      <c r="I183" s="50"/>
      <c r="J183" s="50"/>
      <c r="N183" s="14"/>
    </row>
    <row r="184" spans="1:14" x14ac:dyDescent="0.35">
      <c r="A184" s="63"/>
      <c r="B184" s="63"/>
      <c r="C184" s="63"/>
      <c r="D184" s="64"/>
      <c r="E184" s="69"/>
      <c r="F184" s="48"/>
      <c r="G184" s="66"/>
      <c r="H184" s="50"/>
      <c r="I184" s="50"/>
      <c r="J184" s="50"/>
    </row>
    <row r="185" spans="1:14" x14ac:dyDescent="0.35">
      <c r="A185" s="63"/>
      <c r="B185" s="63"/>
      <c r="C185" s="63"/>
      <c r="D185" s="64"/>
      <c r="E185" s="69"/>
      <c r="F185" s="48"/>
      <c r="G185" s="66"/>
      <c r="H185" s="50"/>
      <c r="I185" s="50"/>
      <c r="J185" s="50"/>
    </row>
    <row r="186" spans="1:14" x14ac:dyDescent="0.35">
      <c r="A186" s="63"/>
      <c r="B186" s="63"/>
      <c r="C186" s="63"/>
      <c r="D186" s="64"/>
      <c r="E186" s="69"/>
      <c r="F186" s="48"/>
      <c r="G186" s="66"/>
      <c r="H186" s="50"/>
      <c r="I186" s="50"/>
      <c r="J186" s="50"/>
    </row>
    <row r="187" spans="1:14" x14ac:dyDescent="0.35">
      <c r="A187" s="63"/>
      <c r="B187" s="63"/>
      <c r="C187" s="63"/>
      <c r="D187" s="64"/>
      <c r="E187" s="69"/>
      <c r="F187" s="48"/>
      <c r="G187" s="66"/>
      <c r="H187" s="50"/>
      <c r="I187" s="50"/>
      <c r="J187" s="50"/>
    </row>
    <row r="188" spans="1:14" x14ac:dyDescent="0.35">
      <c r="A188" s="67"/>
      <c r="B188" s="55"/>
      <c r="C188" s="55"/>
      <c r="D188" s="55"/>
      <c r="E188" s="55"/>
      <c r="F188" s="58"/>
      <c r="G188" s="59"/>
      <c r="H188" s="59"/>
      <c r="I188" s="59"/>
      <c r="J188" s="59"/>
    </row>
    <row r="189" spans="1:14" x14ac:dyDescent="0.35">
      <c r="A189" s="53"/>
      <c r="B189" s="54"/>
      <c r="C189" s="55"/>
      <c r="D189" s="55"/>
      <c r="E189" s="55"/>
      <c r="F189" s="58"/>
      <c r="G189" s="59"/>
      <c r="H189" s="59"/>
      <c r="I189" s="59"/>
      <c r="J189" s="59"/>
    </row>
    <row r="190" spans="1:14" x14ac:dyDescent="0.35">
      <c r="A190" s="60"/>
      <c r="B190" s="60"/>
      <c r="C190" s="60"/>
      <c r="D190" s="60"/>
      <c r="E190" s="60"/>
      <c r="F190" s="61"/>
      <c r="G190" s="62"/>
      <c r="H190" s="62"/>
      <c r="I190" s="62"/>
      <c r="J190" s="62"/>
    </row>
    <row r="191" spans="1:14" x14ac:dyDescent="0.35">
      <c r="A191" s="63"/>
      <c r="B191" s="63"/>
      <c r="C191" s="63"/>
      <c r="D191" s="64"/>
      <c r="E191" s="69"/>
      <c r="F191" s="70"/>
      <c r="G191" s="66"/>
      <c r="H191" s="50"/>
      <c r="I191" s="50"/>
      <c r="J191" s="50"/>
    </row>
    <row r="192" spans="1:14" x14ac:dyDescent="0.35">
      <c r="A192" s="63"/>
      <c r="B192" s="63"/>
      <c r="C192" s="63"/>
      <c r="D192" s="64"/>
      <c r="E192" s="69"/>
      <c r="F192" s="71"/>
      <c r="G192" s="66"/>
      <c r="H192" s="50"/>
      <c r="I192" s="50"/>
      <c r="J192" s="50"/>
    </row>
    <row r="193" spans="1:10" x14ac:dyDescent="0.35">
      <c r="A193" s="63"/>
      <c r="B193" s="63"/>
      <c r="C193" s="63"/>
      <c r="D193" s="64"/>
      <c r="E193" s="69"/>
      <c r="F193" s="71"/>
      <c r="G193" s="66"/>
      <c r="H193" s="50"/>
      <c r="I193" s="50"/>
      <c r="J193" s="50"/>
    </row>
    <row r="194" spans="1:10" x14ac:dyDescent="0.35">
      <c r="A194" s="63"/>
      <c r="B194" s="63"/>
      <c r="C194" s="63"/>
      <c r="D194" s="64"/>
      <c r="E194" s="69"/>
      <c r="F194" s="71"/>
      <c r="G194" s="66"/>
      <c r="H194" s="50"/>
      <c r="I194" s="50"/>
      <c r="J194" s="50"/>
    </row>
    <row r="195" spans="1:10" x14ac:dyDescent="0.35">
      <c r="A195" s="63"/>
      <c r="B195" s="63"/>
      <c r="C195" s="63"/>
      <c r="D195" s="64"/>
      <c r="E195" s="69"/>
      <c r="F195" s="70"/>
      <c r="G195" s="66"/>
      <c r="H195" s="50"/>
      <c r="I195" s="50"/>
      <c r="J195" s="50"/>
    </row>
    <row r="196" spans="1:10" x14ac:dyDescent="0.35">
      <c r="A196" s="63"/>
      <c r="B196" s="63"/>
      <c r="C196" s="63"/>
      <c r="D196" s="64"/>
      <c r="E196" s="69"/>
      <c r="F196" s="70"/>
      <c r="G196" s="66"/>
      <c r="H196" s="50"/>
      <c r="I196" s="50"/>
      <c r="J196" s="50"/>
    </row>
    <row r="197" spans="1:10" x14ac:dyDescent="0.35">
      <c r="A197" s="63"/>
      <c r="B197" s="63"/>
      <c r="C197" s="63"/>
      <c r="D197" s="64"/>
      <c r="E197" s="69"/>
      <c r="F197" s="70"/>
      <c r="G197" s="66"/>
      <c r="H197" s="50"/>
      <c r="I197" s="50"/>
      <c r="J197" s="50"/>
    </row>
    <row r="198" spans="1:10" x14ac:dyDescent="0.35">
      <c r="A198" s="63"/>
      <c r="B198" s="63"/>
      <c r="C198" s="63"/>
      <c r="D198" s="64"/>
      <c r="E198" s="69"/>
      <c r="F198" s="70"/>
      <c r="G198" s="66"/>
      <c r="H198" s="50"/>
      <c r="I198" s="50"/>
      <c r="J198" s="50"/>
    </row>
    <row r="199" spans="1:10" x14ac:dyDescent="0.35">
      <c r="A199" s="63"/>
      <c r="B199" s="63"/>
      <c r="C199" s="63"/>
      <c r="D199" s="64"/>
      <c r="E199" s="69"/>
      <c r="F199" s="70"/>
      <c r="G199" s="66"/>
      <c r="H199" s="50"/>
      <c r="I199" s="50"/>
      <c r="J199" s="50"/>
    </row>
    <row r="200" spans="1:10" x14ac:dyDescent="0.35">
      <c r="A200" s="63"/>
      <c r="B200" s="63"/>
      <c r="C200" s="63"/>
      <c r="D200" s="64"/>
      <c r="E200" s="69"/>
      <c r="F200" s="70"/>
      <c r="G200" s="66"/>
      <c r="H200" s="50"/>
      <c r="I200" s="50"/>
      <c r="J200" s="50"/>
    </row>
    <row r="201" spans="1:10" x14ac:dyDescent="0.35">
      <c r="A201" s="67"/>
      <c r="B201" s="55"/>
      <c r="C201" s="55"/>
      <c r="D201" s="55"/>
      <c r="E201" s="55"/>
      <c r="F201" s="58"/>
      <c r="G201" s="59"/>
      <c r="H201" s="59"/>
      <c r="I201" s="59"/>
      <c r="J201" s="59"/>
    </row>
    <row r="202" spans="1:10" x14ac:dyDescent="0.35">
      <c r="A202" s="53"/>
      <c r="B202" s="54"/>
      <c r="C202" s="72"/>
      <c r="D202" s="73"/>
      <c r="E202" s="55"/>
      <c r="F202" s="58"/>
      <c r="G202" s="59"/>
      <c r="H202" s="59"/>
      <c r="I202" s="59"/>
      <c r="J202" s="59"/>
    </row>
    <row r="203" spans="1:10" x14ac:dyDescent="0.35">
      <c r="A203" s="60"/>
      <c r="B203" s="60"/>
      <c r="C203" s="60"/>
      <c r="D203" s="60"/>
      <c r="E203" s="60"/>
      <c r="F203" s="61"/>
      <c r="G203" s="62"/>
      <c r="H203" s="62"/>
      <c r="I203" s="62"/>
      <c r="J203" s="62"/>
    </row>
    <row r="204" spans="1:10" x14ac:dyDescent="0.35">
      <c r="A204" s="63"/>
      <c r="B204" s="63"/>
      <c r="C204" s="63"/>
      <c r="D204" s="64"/>
      <c r="E204" s="63"/>
      <c r="F204" s="71"/>
      <c r="G204" s="66"/>
      <c r="H204" s="50"/>
      <c r="I204" s="50"/>
      <c r="J204" s="50"/>
    </row>
    <row r="205" spans="1:10" x14ac:dyDescent="0.35">
      <c r="A205" s="63"/>
      <c r="B205" s="63"/>
      <c r="C205" s="63"/>
      <c r="D205" s="64"/>
      <c r="E205" s="63"/>
      <c r="F205" s="71"/>
      <c r="G205" s="66"/>
      <c r="H205" s="50"/>
      <c r="I205" s="50"/>
      <c r="J205" s="50"/>
    </row>
    <row r="206" spans="1:10" x14ac:dyDescent="0.35">
      <c r="A206" s="63"/>
      <c r="B206" s="63"/>
      <c r="C206" s="63"/>
      <c r="D206" s="64"/>
      <c r="E206" s="63"/>
      <c r="F206" s="71"/>
      <c r="G206" s="66"/>
      <c r="H206" s="50"/>
      <c r="I206" s="50"/>
      <c r="J206" s="50"/>
    </row>
    <row r="207" spans="1:10" x14ac:dyDescent="0.35">
      <c r="A207" s="63"/>
      <c r="B207" s="63"/>
      <c r="C207" s="63"/>
      <c r="D207" s="64"/>
      <c r="E207" s="63"/>
      <c r="F207" s="71"/>
      <c r="G207" s="66"/>
      <c r="H207" s="50"/>
      <c r="I207" s="50"/>
      <c r="J207" s="50"/>
    </row>
    <row r="208" spans="1:10" x14ac:dyDescent="0.35">
      <c r="A208" s="63"/>
      <c r="B208" s="63"/>
      <c r="C208" s="63"/>
      <c r="D208" s="64"/>
      <c r="E208" s="63"/>
      <c r="F208" s="70"/>
      <c r="G208" s="66"/>
      <c r="H208" s="50"/>
      <c r="I208" s="50"/>
      <c r="J208" s="50"/>
    </row>
    <row r="209" spans="1:10" x14ac:dyDescent="0.35">
      <c r="A209" s="63"/>
      <c r="B209" s="63"/>
      <c r="C209" s="63"/>
      <c r="D209" s="64"/>
      <c r="E209" s="63"/>
      <c r="F209" s="70"/>
      <c r="G209" s="66"/>
      <c r="H209" s="50"/>
      <c r="I209" s="50"/>
      <c r="J209" s="50"/>
    </row>
    <row r="210" spans="1:10" x14ac:dyDescent="0.35">
      <c r="A210" s="67"/>
      <c r="B210" s="55"/>
      <c r="C210" s="55"/>
      <c r="D210" s="55"/>
      <c r="E210" s="55"/>
      <c r="F210" s="58"/>
      <c r="G210" s="59"/>
      <c r="H210" s="59"/>
      <c r="I210" s="59"/>
      <c r="J210" s="59"/>
    </row>
    <row r="211" spans="1:10" x14ac:dyDescent="0.35">
      <c r="A211" s="53"/>
      <c r="B211" s="54"/>
      <c r="C211" s="72"/>
      <c r="D211" s="73"/>
      <c r="E211" s="55"/>
      <c r="F211" s="58"/>
      <c r="G211" s="59"/>
      <c r="H211" s="59"/>
      <c r="I211" s="59"/>
      <c r="J211" s="59"/>
    </row>
    <row r="212" spans="1:10" x14ac:dyDescent="0.35">
      <c r="A212" s="60"/>
      <c r="B212" s="60"/>
      <c r="C212" s="60"/>
      <c r="D212" s="60"/>
      <c r="E212" s="60"/>
      <c r="F212" s="61"/>
      <c r="G212" s="62"/>
      <c r="H212" s="62"/>
      <c r="I212" s="62"/>
      <c r="J212" s="62"/>
    </row>
    <row r="213" spans="1:10" x14ac:dyDescent="0.35">
      <c r="A213" s="63"/>
      <c r="B213" s="63"/>
      <c r="C213" s="63"/>
      <c r="D213" s="64"/>
      <c r="E213" s="65"/>
      <c r="F213" s="70"/>
      <c r="G213" s="66"/>
      <c r="H213" s="50"/>
      <c r="I213" s="50"/>
      <c r="J213" s="50"/>
    </row>
    <row r="214" spans="1:10" x14ac:dyDescent="0.35">
      <c r="A214" s="63"/>
      <c r="B214" s="63"/>
      <c r="C214" s="63"/>
      <c r="D214" s="64"/>
      <c r="E214" s="65"/>
      <c r="F214" s="70"/>
      <c r="G214" s="66"/>
      <c r="H214" s="50"/>
      <c r="I214" s="50"/>
      <c r="J214" s="50"/>
    </row>
    <row r="215" spans="1:10" x14ac:dyDescent="0.35">
      <c r="A215" s="63"/>
      <c r="B215" s="63"/>
      <c r="C215" s="63"/>
      <c r="D215" s="64"/>
      <c r="E215" s="65"/>
      <c r="F215" s="70"/>
      <c r="G215" s="66"/>
      <c r="H215" s="50"/>
      <c r="I215" s="50"/>
      <c r="J215" s="50"/>
    </row>
    <row r="216" spans="1:10" x14ac:dyDescent="0.35">
      <c r="A216" s="67"/>
      <c r="B216" s="55"/>
      <c r="C216" s="55"/>
      <c r="D216" s="55"/>
      <c r="E216" s="55"/>
      <c r="F216" s="58"/>
      <c r="G216" s="59"/>
      <c r="H216" s="59"/>
      <c r="I216" s="59"/>
      <c r="J216" s="59"/>
    </row>
    <row r="217" spans="1:10" x14ac:dyDescent="0.35">
      <c r="A217" s="53"/>
      <c r="B217" s="54"/>
      <c r="C217" s="55"/>
      <c r="D217" s="56"/>
      <c r="E217" s="55"/>
      <c r="F217" s="58"/>
      <c r="G217" s="59"/>
      <c r="H217" s="59"/>
      <c r="I217" s="59"/>
      <c r="J217" s="59"/>
    </row>
    <row r="218" spans="1:10" x14ac:dyDescent="0.35">
      <c r="A218" s="60"/>
      <c r="B218" s="60"/>
      <c r="C218" s="60"/>
      <c r="D218" s="60"/>
      <c r="E218" s="60"/>
      <c r="F218" s="61"/>
      <c r="G218" s="62"/>
      <c r="H218" s="62"/>
      <c r="I218" s="62"/>
      <c r="J218" s="62"/>
    </row>
    <row r="219" spans="1:10" x14ac:dyDescent="0.35">
      <c r="A219" s="63"/>
      <c r="B219" s="63"/>
      <c r="C219" s="63"/>
      <c r="D219" s="64"/>
      <c r="E219" s="63"/>
      <c r="F219" s="70"/>
      <c r="G219" s="66"/>
      <c r="H219" s="50"/>
      <c r="I219" s="50"/>
      <c r="J219" s="50"/>
    </row>
    <row r="220" spans="1:10" x14ac:dyDescent="0.35">
      <c r="A220" s="63"/>
      <c r="B220" s="63"/>
      <c r="C220" s="63"/>
      <c r="D220" s="64"/>
      <c r="E220" s="63"/>
      <c r="F220" s="70"/>
      <c r="G220" s="66"/>
      <c r="H220" s="50"/>
      <c r="I220" s="50"/>
      <c r="J220" s="50"/>
    </row>
    <row r="221" spans="1:10" x14ac:dyDescent="0.35">
      <c r="A221" s="63"/>
      <c r="B221" s="63"/>
      <c r="C221" s="63"/>
      <c r="D221" s="64"/>
      <c r="E221" s="63"/>
      <c r="F221" s="71"/>
      <c r="G221" s="66"/>
      <c r="H221" s="50"/>
      <c r="I221" s="50"/>
      <c r="J221" s="50"/>
    </row>
    <row r="222" spans="1:10" x14ac:dyDescent="0.35">
      <c r="A222" s="63"/>
      <c r="B222" s="63"/>
      <c r="C222" s="63"/>
      <c r="D222" s="64"/>
      <c r="E222" s="63"/>
      <c r="F222" s="71"/>
      <c r="G222" s="66"/>
      <c r="H222" s="50"/>
      <c r="I222" s="50"/>
      <c r="J222" s="50"/>
    </row>
    <row r="223" spans="1:10" x14ac:dyDescent="0.35">
      <c r="A223" s="63"/>
      <c r="B223" s="63"/>
      <c r="C223" s="63"/>
      <c r="D223" s="64"/>
      <c r="E223" s="63"/>
      <c r="F223" s="71"/>
      <c r="G223" s="66"/>
      <c r="H223" s="50"/>
      <c r="I223" s="50"/>
      <c r="J223" s="50"/>
    </row>
    <row r="224" spans="1:10" x14ac:dyDescent="0.35">
      <c r="A224" s="63"/>
      <c r="B224" s="63"/>
      <c r="C224" s="63"/>
      <c r="D224" s="64"/>
      <c r="E224" s="63"/>
      <c r="F224" s="71"/>
      <c r="G224" s="66"/>
      <c r="H224" s="50"/>
      <c r="I224" s="50"/>
      <c r="J224" s="50"/>
    </row>
    <row r="225" spans="1:10" x14ac:dyDescent="0.35">
      <c r="A225" s="63"/>
      <c r="B225" s="63"/>
      <c r="C225" s="63"/>
      <c r="D225" s="64"/>
      <c r="E225" s="63"/>
      <c r="F225" s="70"/>
      <c r="G225" s="66"/>
      <c r="H225" s="50"/>
      <c r="I225" s="50"/>
      <c r="J225" s="50"/>
    </row>
    <row r="226" spans="1:10" x14ac:dyDescent="0.35">
      <c r="A226" s="63"/>
      <c r="B226" s="63"/>
      <c r="C226" s="63"/>
      <c r="D226" s="64"/>
      <c r="E226" s="63"/>
      <c r="F226" s="70"/>
      <c r="G226" s="66"/>
      <c r="H226" s="50"/>
      <c r="I226" s="50"/>
      <c r="J226" s="50"/>
    </row>
    <row r="227" spans="1:10" x14ac:dyDescent="0.35">
      <c r="A227" s="63"/>
      <c r="B227" s="63"/>
      <c r="C227" s="63"/>
      <c r="D227" s="64"/>
      <c r="E227" s="63"/>
      <c r="F227" s="70"/>
      <c r="G227" s="66"/>
      <c r="H227" s="50"/>
      <c r="I227" s="50"/>
      <c r="J227" s="50"/>
    </row>
    <row r="228" spans="1:10" x14ac:dyDescent="0.35">
      <c r="A228" s="63"/>
      <c r="B228" s="63"/>
      <c r="C228" s="63"/>
      <c r="D228" s="64"/>
      <c r="E228" s="63"/>
      <c r="F228" s="70"/>
      <c r="G228" s="66"/>
      <c r="H228" s="50"/>
      <c r="I228" s="50"/>
      <c r="J228" s="50"/>
    </row>
    <row r="229" spans="1:10" x14ac:dyDescent="0.35">
      <c r="A229" s="63"/>
      <c r="B229" s="63"/>
      <c r="C229" s="63"/>
      <c r="D229" s="64"/>
      <c r="E229" s="63"/>
      <c r="F229" s="70"/>
      <c r="G229" s="66"/>
      <c r="H229" s="50"/>
      <c r="I229" s="50"/>
      <c r="J229" s="50"/>
    </row>
    <row r="230" spans="1:10" x14ac:dyDescent="0.35">
      <c r="A230" s="67"/>
      <c r="B230" s="55"/>
      <c r="C230" s="55"/>
      <c r="D230" s="55"/>
      <c r="E230" s="55"/>
      <c r="F230" s="58"/>
      <c r="G230" s="59"/>
      <c r="H230" s="59"/>
      <c r="I230" s="59"/>
      <c r="J230" s="59"/>
    </row>
    <row r="231" spans="1:10" x14ac:dyDescent="0.35">
      <c r="A231" s="53"/>
      <c r="B231" s="54"/>
      <c r="C231" s="55"/>
      <c r="D231" s="56"/>
      <c r="E231" s="55"/>
      <c r="F231" s="58"/>
      <c r="G231" s="59"/>
      <c r="H231" s="59"/>
      <c r="I231" s="59"/>
      <c r="J231" s="59"/>
    </row>
    <row r="232" spans="1:10" x14ac:dyDescent="0.35">
      <c r="A232" s="60"/>
      <c r="B232" s="60"/>
      <c r="C232" s="60"/>
      <c r="D232" s="60"/>
      <c r="E232" s="60"/>
      <c r="F232" s="61"/>
      <c r="G232" s="62"/>
      <c r="H232" s="62"/>
      <c r="I232" s="62"/>
      <c r="J232" s="62"/>
    </row>
    <row r="233" spans="1:10" x14ac:dyDescent="0.35">
      <c r="A233" s="63"/>
      <c r="B233" s="63"/>
      <c r="C233" s="63"/>
      <c r="D233" s="64"/>
      <c r="E233" s="63"/>
      <c r="F233" s="71"/>
      <c r="G233" s="66"/>
      <c r="H233" s="50"/>
      <c r="I233" s="50"/>
      <c r="J233" s="50"/>
    </row>
    <row r="234" spans="1:10" x14ac:dyDescent="0.35">
      <c r="A234" s="67"/>
      <c r="B234" s="55"/>
      <c r="C234" s="55"/>
      <c r="D234" s="55"/>
      <c r="E234" s="55"/>
      <c r="F234" s="58"/>
      <c r="G234" s="59"/>
      <c r="H234" s="59"/>
      <c r="I234" s="59"/>
      <c r="J234" s="59"/>
    </row>
    <row r="235" spans="1:10" x14ac:dyDescent="0.35">
      <c r="A235" s="53"/>
      <c r="B235" s="54"/>
      <c r="C235" s="55"/>
      <c r="D235" s="55"/>
      <c r="E235" s="55"/>
      <c r="F235" s="58"/>
      <c r="G235" s="59"/>
      <c r="H235" s="59"/>
      <c r="I235" s="59"/>
      <c r="J235" s="59"/>
    </row>
    <row r="236" spans="1:10" x14ac:dyDescent="0.35">
      <c r="A236" s="60"/>
      <c r="B236" s="60"/>
      <c r="C236" s="60"/>
      <c r="D236" s="60"/>
      <c r="E236" s="60"/>
      <c r="F236" s="61"/>
      <c r="G236" s="62"/>
      <c r="H236" s="62"/>
      <c r="I236" s="62"/>
      <c r="J236" s="62"/>
    </row>
    <row r="237" spans="1:10" x14ac:dyDescent="0.35">
      <c r="A237" s="63"/>
      <c r="B237" s="63"/>
      <c r="C237" s="63"/>
      <c r="D237" s="64"/>
      <c r="E237" s="69"/>
      <c r="F237" s="71"/>
      <c r="G237" s="66"/>
      <c r="H237" s="50"/>
      <c r="I237" s="50"/>
      <c r="J237" s="50"/>
    </row>
    <row r="238" spans="1:10" x14ac:dyDescent="0.35">
      <c r="A238" s="63"/>
      <c r="B238" s="63"/>
      <c r="C238" s="63"/>
      <c r="D238" s="64"/>
      <c r="E238" s="69"/>
      <c r="F238" s="71"/>
      <c r="G238" s="66"/>
      <c r="H238" s="50"/>
      <c r="I238" s="50"/>
      <c r="J238" s="50"/>
    </row>
    <row r="239" spans="1:10" x14ac:dyDescent="0.35">
      <c r="A239" s="63"/>
      <c r="B239" s="63"/>
      <c r="C239" s="63"/>
      <c r="D239" s="64"/>
      <c r="E239" s="69"/>
      <c r="F239" s="71"/>
      <c r="G239" s="66"/>
      <c r="H239" s="50"/>
      <c r="I239" s="50"/>
      <c r="J239" s="50"/>
    </row>
    <row r="240" spans="1:10" x14ac:dyDescent="0.35">
      <c r="A240" s="63"/>
      <c r="B240" s="63"/>
      <c r="C240" s="63"/>
      <c r="D240" s="64"/>
      <c r="E240" s="69"/>
      <c r="F240" s="71"/>
      <c r="G240" s="66"/>
      <c r="H240" s="50"/>
      <c r="I240" s="50"/>
      <c r="J240" s="50"/>
    </row>
    <row r="241" spans="1:10" x14ac:dyDescent="0.35">
      <c r="A241" s="63"/>
      <c r="B241" s="63"/>
      <c r="C241" s="63"/>
      <c r="D241" s="64"/>
      <c r="E241" s="69"/>
      <c r="F241" s="70"/>
      <c r="G241" s="66"/>
      <c r="H241" s="50"/>
      <c r="I241" s="50"/>
      <c r="J241" s="50"/>
    </row>
    <row r="242" spans="1:10" x14ac:dyDescent="0.35">
      <c r="A242" s="63"/>
      <c r="B242" s="63"/>
      <c r="C242" s="63"/>
      <c r="D242" s="64"/>
      <c r="E242" s="69"/>
      <c r="F242" s="70"/>
      <c r="G242" s="66"/>
      <c r="H242" s="50"/>
      <c r="I242" s="50"/>
      <c r="J242" s="50"/>
    </row>
    <row r="243" spans="1:10" x14ac:dyDescent="0.35">
      <c r="A243" s="63"/>
      <c r="B243" s="63"/>
      <c r="C243" s="63"/>
      <c r="D243" s="64"/>
      <c r="E243" s="69"/>
      <c r="F243" s="70"/>
      <c r="G243" s="66"/>
      <c r="H243" s="50"/>
      <c r="I243" s="50"/>
      <c r="J243" s="50"/>
    </row>
    <row r="244" spans="1:10" x14ac:dyDescent="0.35">
      <c r="A244" s="63"/>
      <c r="B244" s="63"/>
      <c r="C244" s="63"/>
      <c r="D244" s="64"/>
      <c r="E244" s="69"/>
      <c r="F244" s="70"/>
      <c r="G244" s="66"/>
      <c r="H244" s="50"/>
      <c r="I244" s="50"/>
      <c r="J244" s="50"/>
    </row>
    <row r="245" spans="1:10" x14ac:dyDescent="0.35">
      <c r="A245" s="63"/>
      <c r="B245" s="63"/>
      <c r="C245" s="63"/>
      <c r="D245" s="64"/>
      <c r="E245" s="69"/>
      <c r="F245" s="70"/>
      <c r="G245" s="66"/>
      <c r="H245" s="50"/>
      <c r="I245" s="50"/>
      <c r="J245" s="50"/>
    </row>
    <row r="246" spans="1:10" x14ac:dyDescent="0.35">
      <c r="F246" s="44"/>
    </row>
  </sheetData>
  <mergeCells count="16">
    <mergeCell ref="A152:B152"/>
    <mergeCell ref="A9:B9"/>
    <mergeCell ref="C2:H2"/>
    <mergeCell ref="C3:H3"/>
    <mergeCell ref="A59:B59"/>
    <mergeCell ref="A67:B67"/>
    <mergeCell ref="A117:B117"/>
    <mergeCell ref="A109:B109"/>
    <mergeCell ref="A102:B102"/>
    <mergeCell ref="A147:B147"/>
    <mergeCell ref="A141:B141"/>
    <mergeCell ref="A135:B135"/>
    <mergeCell ref="A131:B131"/>
    <mergeCell ref="A123:B123"/>
    <mergeCell ref="A78:B78"/>
    <mergeCell ref="A82:B82"/>
  </mergeCells>
  <hyperlinks>
    <hyperlink ref="J4" r:id="rId1"/>
  </hyperlinks>
  <pageMargins left="0.25" right="0.25" top="0.75" bottom="0.75" header="0.3" footer="0.3"/>
  <pageSetup scale="80" orientation="portrait" r:id="rId2"/>
  <rowBreaks count="1" manualBreakCount="1">
    <brk id="8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Hagan, Tim</dc:creator>
  <cp:lastModifiedBy>Evans, Brooke</cp:lastModifiedBy>
  <cp:lastPrinted>2024-07-01T16:13:02Z</cp:lastPrinted>
  <dcterms:created xsi:type="dcterms:W3CDTF">2022-09-12T14:19:19Z</dcterms:created>
  <dcterms:modified xsi:type="dcterms:W3CDTF">2025-07-23T13:35:42Z</dcterms:modified>
</cp:coreProperties>
</file>